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lobalhonda.sharepoint.com/sites/gjp01120/Shared Documents/General/002.参考資料/001.社内/001.Phase1/001.企画/完成車分科会/001_各種案件/002_トレサビリティ/20240424_溶接生産計画支援/from船津さん/"/>
    </mc:Choice>
  </mc:AlternateContent>
  <xr:revisionPtr revIDLastSave="6" documentId="8_{253FA798-88C8-4725-8316-7E89A780FCEA}" xr6:coauthVersionLast="47" xr6:coauthVersionMax="47" xr10:uidLastSave="{1A226A41-EFF1-4FB4-8337-CF9B143DFD83}"/>
  <bookViews>
    <workbookView xWindow="2028" yWindow="24" windowWidth="20616" windowHeight="12228" tabRatio="709" xr2:uid="{0552C449-FE13-4359-8571-5935E9AE0E58}"/>
  </bookViews>
  <sheets>
    <sheet name="FWL" sheetId="1" r:id="rId1"/>
    <sheet name="FWL (部品計算用)" sheetId="7" state="hidden" r:id="rId2"/>
    <sheet name="SUB " sheetId="4" r:id="rId3"/>
    <sheet name="COM" sheetId="6" r:id="rId4"/>
    <sheet name="Sheet1" sheetId="5" r:id="rId5"/>
  </sheets>
  <definedNames>
    <definedName name="_xlnm.Print_Area" localSheetId="3">COM!$A$1:$BC$198</definedName>
    <definedName name="_xlnm.Print_Area" localSheetId="0">FWL!$A$1:$BC$394</definedName>
    <definedName name="_xlnm.Print_Area" localSheetId="1">'FWL (部品計算用)'!$A$1:$BC$394</definedName>
    <definedName name="_xlnm.Print_Area" localSheetId="2">'SUB '!$A$1:$BC$202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C102" i="4" l="1"/>
  <c r="BC101" i="4"/>
  <c r="BC99" i="4"/>
  <c r="M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L11" i="6"/>
  <c r="BC215" i="1" l="1"/>
  <c r="J215" i="1"/>
  <c r="BC213" i="1"/>
  <c r="I91" i="4"/>
  <c r="R91" i="4"/>
  <c r="Q91" i="4"/>
  <c r="P91" i="4"/>
  <c r="O91" i="4"/>
  <c r="N91" i="4"/>
  <c r="M91" i="4"/>
  <c r="L91" i="4"/>
  <c r="K91" i="4"/>
  <c r="J91" i="4"/>
  <c r="H91" i="4"/>
  <c r="BC11" i="4"/>
  <c r="AD11" i="4"/>
  <c r="BC17" i="4"/>
  <c r="BC86" i="4"/>
  <c r="BC85" i="4"/>
  <c r="J79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BC10" i="4"/>
  <c r="BC12" i="4"/>
  <c r="BC80" i="4"/>
  <c r="BC78" i="4"/>
  <c r="BC79" i="4"/>
  <c r="L82" i="4"/>
  <c r="I79" i="4"/>
  <c r="H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BC70" i="1"/>
  <c r="BC71" i="1"/>
  <c r="BC214" i="1"/>
  <c r="T168" i="1"/>
  <c r="BC168" i="1"/>
  <c r="BC166" i="1"/>
  <c r="BC167" i="1"/>
  <c r="BC162" i="1"/>
  <c r="BC160" i="1"/>
  <c r="BC161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O167" i="1"/>
  <c r="O168" i="1"/>
  <c r="O170" i="1"/>
  <c r="N164" i="1"/>
  <c r="M164" i="1"/>
  <c r="L164" i="1"/>
  <c r="L162" i="1"/>
  <c r="R170" i="1"/>
  <c r="BC29" i="1" l="1"/>
  <c r="BC28" i="1"/>
  <c r="BC27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I31" i="1"/>
  <c r="J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I29" i="1"/>
  <c r="Q12" i="6" l="1"/>
  <c r="BC11" i="6"/>
  <c r="K15" i="6"/>
  <c r="L15" i="6" s="1"/>
  <c r="AG21" i="6"/>
  <c r="K14" i="6"/>
  <c r="J14" i="6"/>
  <c r="I14" i="6"/>
  <c r="L14" i="6"/>
  <c r="BC10" i="6"/>
  <c r="BC12" i="6"/>
  <c r="BC84" i="6"/>
  <c r="V79" i="6"/>
  <c r="P79" i="6"/>
  <c r="X20" i="6"/>
  <c r="W20" i="6"/>
  <c r="V20" i="6"/>
  <c r="U20" i="6"/>
  <c r="T20" i="6"/>
  <c r="S20" i="6"/>
  <c r="R20" i="6"/>
  <c r="Q20" i="6"/>
  <c r="P20" i="6"/>
  <c r="O20" i="6"/>
  <c r="N20" i="6"/>
  <c r="M20" i="6"/>
  <c r="BC73" i="6"/>
  <c r="BC72" i="6"/>
  <c r="BC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I15" i="6"/>
  <c r="J15" i="6" s="1"/>
  <c r="I13" i="6"/>
  <c r="J13" i="6" s="1"/>
  <c r="K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B13" i="6" s="1"/>
  <c r="AC13" i="6" s="1"/>
  <c r="AD13" i="6" s="1"/>
  <c r="AE13" i="6" s="1"/>
  <c r="AF13" i="6" s="1"/>
  <c r="AG13" i="6" s="1"/>
  <c r="AH13" i="6" s="1"/>
  <c r="M18" i="6"/>
  <c r="L18" i="6"/>
  <c r="BC78" i="1" l="1"/>
  <c r="BC90" i="1"/>
  <c r="BC89" i="1"/>
  <c r="BG433" i="7" l="1"/>
  <c r="BD431" i="7"/>
  <c r="AN405" i="7"/>
  <c r="AM405" i="7"/>
  <c r="AL405" i="7"/>
  <c r="AK405" i="7"/>
  <c r="AJ405" i="7"/>
  <c r="AI405" i="7"/>
  <c r="AH405" i="7"/>
  <c r="AG405" i="7"/>
  <c r="AF405" i="7"/>
  <c r="AE405" i="7"/>
  <c r="AD405" i="7"/>
  <c r="AC405" i="7"/>
  <c r="AB405" i="7"/>
  <c r="AA405" i="7"/>
  <c r="Z405" i="7"/>
  <c r="Y405" i="7"/>
  <c r="X405" i="7"/>
  <c r="W405" i="7"/>
  <c r="V405" i="7"/>
  <c r="U405" i="7"/>
  <c r="T405" i="7"/>
  <c r="S405" i="7"/>
  <c r="R405" i="7"/>
  <c r="Q405" i="7"/>
  <c r="P405" i="7"/>
  <c r="O405" i="7"/>
  <c r="N405" i="7"/>
  <c r="M405" i="7"/>
  <c r="L405" i="7"/>
  <c r="K405" i="7"/>
  <c r="J405" i="7"/>
  <c r="I405" i="7"/>
  <c r="H405" i="7"/>
  <c r="AM404" i="7"/>
  <c r="AM393" i="7" s="1"/>
  <c r="AM403" i="7"/>
  <c r="AD403" i="7"/>
  <c r="V403" i="7"/>
  <c r="R403" i="7"/>
  <c r="P403" i="7"/>
  <c r="J403" i="7"/>
  <c r="H403" i="7"/>
  <c r="AL402" i="7"/>
  <c r="Z402" i="7"/>
  <c r="X402" i="7"/>
  <c r="N402" i="7"/>
  <c r="L402" i="7"/>
  <c r="AH401" i="7"/>
  <c r="V401" i="7"/>
  <c r="O401" i="7"/>
  <c r="N401" i="7"/>
  <c r="AM400" i="7"/>
  <c r="AL400" i="7"/>
  <c r="AK400" i="7"/>
  <c r="AJ400" i="7"/>
  <c r="AI400" i="7"/>
  <c r="AH400" i="7"/>
  <c r="AG400" i="7"/>
  <c r="AF400" i="7"/>
  <c r="AE400" i="7"/>
  <c r="AD400" i="7"/>
  <c r="AC400" i="7"/>
  <c r="AB400" i="7"/>
  <c r="AA400" i="7"/>
  <c r="Z400" i="7"/>
  <c r="Y400" i="7"/>
  <c r="X400" i="7"/>
  <c r="W400" i="7"/>
  <c r="V400" i="7"/>
  <c r="U400" i="7"/>
  <c r="T400" i="7"/>
  <c r="S400" i="7"/>
  <c r="R400" i="7"/>
  <c r="Q400" i="7"/>
  <c r="P400" i="7"/>
  <c r="O400" i="7"/>
  <c r="N400" i="7"/>
  <c r="M400" i="7"/>
  <c r="L400" i="7"/>
  <c r="K400" i="7"/>
  <c r="J400" i="7"/>
  <c r="I400" i="7"/>
  <c r="H400" i="7"/>
  <c r="AL399" i="7"/>
  <c r="AE399" i="7"/>
  <c r="Z399" i="7"/>
  <c r="S399" i="7"/>
  <c r="AM398" i="7"/>
  <c r="AH398" i="7"/>
  <c r="AF398" i="7"/>
  <c r="AA398" i="7"/>
  <c r="V398" i="7"/>
  <c r="T398" i="7"/>
  <c r="O398" i="7"/>
  <c r="H398" i="7"/>
  <c r="AH397" i="7"/>
  <c r="AB397" i="7"/>
  <c r="P397" i="7"/>
  <c r="AD396" i="7"/>
  <c r="AC396" i="7"/>
  <c r="X396" i="7"/>
  <c r="W396" i="7"/>
  <c r="V396" i="7"/>
  <c r="U396" i="7"/>
  <c r="AL393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3" i="7"/>
  <c r="O332" i="7"/>
  <c r="O327" i="7"/>
  <c r="O326" i="7"/>
  <c r="O320" i="7"/>
  <c r="K312" i="7"/>
  <c r="L312" i="7" s="1"/>
  <c r="M312" i="7" s="1"/>
  <c r="N312" i="7" s="1"/>
  <c r="O312" i="7" s="1"/>
  <c r="P312" i="7" s="1"/>
  <c r="Q312" i="7" s="1"/>
  <c r="R312" i="7" s="1"/>
  <c r="S312" i="7" s="1"/>
  <c r="T312" i="7" s="1"/>
  <c r="U312" i="7" s="1"/>
  <c r="V312" i="7" s="1"/>
  <c r="W312" i="7" s="1"/>
  <c r="X312" i="7" s="1"/>
  <c r="Y312" i="7" s="1"/>
  <c r="Z312" i="7" s="1"/>
  <c r="AA312" i="7" s="1"/>
  <c r="AB312" i="7" s="1"/>
  <c r="AC312" i="7" s="1"/>
  <c r="AD312" i="7" s="1"/>
  <c r="AE312" i="7" s="1"/>
  <c r="AF312" i="7" s="1"/>
  <c r="AG312" i="7" s="1"/>
  <c r="AH312" i="7" s="1"/>
  <c r="AI312" i="7" s="1"/>
  <c r="AJ312" i="7" s="1"/>
  <c r="J312" i="7"/>
  <c r="H312" i="7"/>
  <c r="I312" i="7" s="1"/>
  <c r="I310" i="7"/>
  <c r="J310" i="7" s="1"/>
  <c r="K310" i="7" s="1"/>
  <c r="L310" i="7" s="1"/>
  <c r="M310" i="7" s="1"/>
  <c r="N310" i="7" s="1"/>
  <c r="O310" i="7" s="1"/>
  <c r="P310" i="7" s="1"/>
  <c r="Q310" i="7" s="1"/>
  <c r="R310" i="7" s="1"/>
  <c r="S310" i="7" s="1"/>
  <c r="T310" i="7" s="1"/>
  <c r="U310" i="7" s="1"/>
  <c r="V310" i="7" s="1"/>
  <c r="W310" i="7" s="1"/>
  <c r="X310" i="7" s="1"/>
  <c r="Y310" i="7" s="1"/>
  <c r="Z310" i="7" s="1"/>
  <c r="AA310" i="7" s="1"/>
  <c r="AB310" i="7" s="1"/>
  <c r="AC310" i="7" s="1"/>
  <c r="AD310" i="7" s="1"/>
  <c r="AE310" i="7" s="1"/>
  <c r="AF310" i="7" s="1"/>
  <c r="AG310" i="7" s="1"/>
  <c r="AH310" i="7" s="1"/>
  <c r="AI310" i="7" s="1"/>
  <c r="AJ310" i="7" s="1"/>
  <c r="H310" i="7"/>
  <c r="BC309" i="7"/>
  <c r="BC308" i="7"/>
  <c r="BC307" i="7"/>
  <c r="BD280" i="7"/>
  <c r="I229" i="7"/>
  <c r="J229" i="7" s="1"/>
  <c r="K229" i="7" s="1"/>
  <c r="L229" i="7" s="1"/>
  <c r="M229" i="7" s="1"/>
  <c r="N229" i="7" s="1"/>
  <c r="O229" i="7" s="1"/>
  <c r="H229" i="7"/>
  <c r="H227" i="7"/>
  <c r="I227" i="7" s="1"/>
  <c r="J227" i="7" s="1"/>
  <c r="K227" i="7" s="1"/>
  <c r="L227" i="7" s="1"/>
  <c r="M227" i="7" s="1"/>
  <c r="N227" i="7" s="1"/>
  <c r="O227" i="7" s="1"/>
  <c r="BC226" i="7"/>
  <c r="BC225" i="7"/>
  <c r="BC224" i="7"/>
  <c r="K223" i="7"/>
  <c r="L223" i="7" s="1"/>
  <c r="M223" i="7" s="1"/>
  <c r="N223" i="7" s="1"/>
  <c r="O223" i="7" s="1"/>
  <c r="H223" i="7"/>
  <c r="I223" i="7" s="1"/>
  <c r="J223" i="7" s="1"/>
  <c r="J221" i="7"/>
  <c r="K221" i="7" s="1"/>
  <c r="L221" i="7" s="1"/>
  <c r="M221" i="7" s="1"/>
  <c r="N221" i="7" s="1"/>
  <c r="O221" i="7" s="1"/>
  <c r="I221" i="7"/>
  <c r="H221" i="7"/>
  <c r="BC220" i="7"/>
  <c r="BC219" i="7"/>
  <c r="I218" i="7"/>
  <c r="J218" i="7" s="1"/>
  <c r="K218" i="7" s="1"/>
  <c r="L218" i="7" s="1"/>
  <c r="M218" i="7" s="1"/>
  <c r="N218" i="7" s="1"/>
  <c r="AN217" i="7"/>
  <c r="AM217" i="7"/>
  <c r="AL217" i="7"/>
  <c r="AK217" i="7"/>
  <c r="AJ217" i="7"/>
  <c r="AI217" i="7"/>
  <c r="AH217" i="7"/>
  <c r="AG217" i="7"/>
  <c r="AF217" i="7"/>
  <c r="AE217" i="7"/>
  <c r="AD217" i="7"/>
  <c r="AC217" i="7"/>
  <c r="AB217" i="7"/>
  <c r="AA217" i="7"/>
  <c r="Z217" i="7"/>
  <c r="Y217" i="7"/>
  <c r="X217" i="7"/>
  <c r="W217" i="7"/>
  <c r="V217" i="7"/>
  <c r="U217" i="7"/>
  <c r="T217" i="7"/>
  <c r="S217" i="7"/>
  <c r="R217" i="7"/>
  <c r="Q217" i="7"/>
  <c r="P217" i="7"/>
  <c r="O217" i="7"/>
  <c r="O318" i="7" s="1"/>
  <c r="N217" i="7"/>
  <c r="M217" i="7"/>
  <c r="L217" i="7"/>
  <c r="K217" i="7"/>
  <c r="J217" i="7"/>
  <c r="AL215" i="7"/>
  <c r="AK215" i="7"/>
  <c r="AJ215" i="7"/>
  <c r="AI215" i="7"/>
  <c r="AH215" i="7"/>
  <c r="AG215" i="7"/>
  <c r="AF215" i="7"/>
  <c r="AE215" i="7"/>
  <c r="AD215" i="7"/>
  <c r="AC215" i="7"/>
  <c r="AB215" i="7"/>
  <c r="AA215" i="7"/>
  <c r="Z215" i="7"/>
  <c r="Y215" i="7"/>
  <c r="X215" i="7"/>
  <c r="W215" i="7"/>
  <c r="V215" i="7"/>
  <c r="U215" i="7"/>
  <c r="T215" i="7"/>
  <c r="S215" i="7"/>
  <c r="R215" i="7"/>
  <c r="Q215" i="7"/>
  <c r="P215" i="7"/>
  <c r="O215" i="7"/>
  <c r="N215" i="7"/>
  <c r="M215" i="7"/>
  <c r="L215" i="7"/>
  <c r="K215" i="7"/>
  <c r="J215" i="7"/>
  <c r="I215" i="7"/>
  <c r="AL214" i="7"/>
  <c r="AL403" i="7" s="1"/>
  <c r="AK214" i="7"/>
  <c r="AJ214" i="7"/>
  <c r="AI214" i="7"/>
  <c r="AH214" i="7"/>
  <c r="AH403" i="7" s="1"/>
  <c r="AG214" i="7"/>
  <c r="AF214" i="7"/>
  <c r="AF403" i="7" s="1"/>
  <c r="AE214" i="7"/>
  <c r="AD214" i="7"/>
  <c r="AD398" i="7" s="1"/>
  <c r="AC214" i="7"/>
  <c r="AC403" i="7" s="1"/>
  <c r="AB214" i="7"/>
  <c r="AB398" i="7" s="1"/>
  <c r="AA214" i="7"/>
  <c r="AA403" i="7" s="1"/>
  <c r="Z214" i="7"/>
  <c r="Z403" i="7" s="1"/>
  <c r="Y214" i="7"/>
  <c r="X214" i="7"/>
  <c r="W214" i="7"/>
  <c r="W398" i="7" s="1"/>
  <c r="V214" i="7"/>
  <c r="U214" i="7"/>
  <c r="T214" i="7"/>
  <c r="T403" i="7" s="1"/>
  <c r="S214" i="7"/>
  <c r="R214" i="7"/>
  <c r="R398" i="7" s="1"/>
  <c r="Q214" i="7"/>
  <c r="Q403" i="7" s="1"/>
  <c r="P214" i="7"/>
  <c r="P398" i="7" s="1"/>
  <c r="O214" i="7"/>
  <c r="N214" i="7"/>
  <c r="M214" i="7"/>
  <c r="L214" i="7"/>
  <c r="K214" i="7"/>
  <c r="K398" i="7" s="1"/>
  <c r="J214" i="7"/>
  <c r="J398" i="7" s="1"/>
  <c r="I214" i="7"/>
  <c r="BC213" i="7"/>
  <c r="H213" i="7"/>
  <c r="BB211" i="7"/>
  <c r="AZ211" i="7"/>
  <c r="AY211" i="7"/>
  <c r="AX211" i="7"/>
  <c r="AW211" i="7"/>
  <c r="AV211" i="7"/>
  <c r="AU211" i="7"/>
  <c r="AT211" i="7"/>
  <c r="AS211" i="7"/>
  <c r="AR211" i="7"/>
  <c r="AQ211" i="7"/>
  <c r="AP211" i="7"/>
  <c r="AO211" i="7"/>
  <c r="AN211" i="7"/>
  <c r="AM211" i="7"/>
  <c r="AL211" i="7"/>
  <c r="AK211" i="7"/>
  <c r="AJ211" i="7"/>
  <c r="AI211" i="7"/>
  <c r="AH211" i="7"/>
  <c r="AG211" i="7"/>
  <c r="AF211" i="7"/>
  <c r="AE211" i="7"/>
  <c r="AD211" i="7"/>
  <c r="AC211" i="7"/>
  <c r="AB211" i="7"/>
  <c r="AA211" i="7"/>
  <c r="Z211" i="7"/>
  <c r="Y211" i="7"/>
  <c r="X211" i="7"/>
  <c r="W211" i="7"/>
  <c r="V211" i="7"/>
  <c r="U211" i="7"/>
  <c r="T211" i="7"/>
  <c r="S211" i="7"/>
  <c r="R211" i="7"/>
  <c r="Q211" i="7"/>
  <c r="P211" i="7"/>
  <c r="O211" i="7"/>
  <c r="O357" i="7" s="1"/>
  <c r="N211" i="7"/>
  <c r="M211" i="7"/>
  <c r="L211" i="7"/>
  <c r="K211" i="7"/>
  <c r="J211" i="7"/>
  <c r="I211" i="7"/>
  <c r="H211" i="7"/>
  <c r="H212" i="7" s="1"/>
  <c r="J210" i="7"/>
  <c r="K210" i="7" s="1"/>
  <c r="L210" i="7" s="1"/>
  <c r="M210" i="7" s="1"/>
  <c r="N210" i="7" s="1"/>
  <c r="O210" i="7" s="1"/>
  <c r="BB209" i="7"/>
  <c r="BA209" i="7"/>
  <c r="AY209" i="7"/>
  <c r="AX209" i="7"/>
  <c r="AW209" i="7"/>
  <c r="AV209" i="7"/>
  <c r="AU209" i="7"/>
  <c r="AT209" i="7"/>
  <c r="AS209" i="7"/>
  <c r="AR209" i="7"/>
  <c r="AQ209" i="7"/>
  <c r="AP209" i="7"/>
  <c r="AO209" i="7"/>
  <c r="AN209" i="7"/>
  <c r="AM209" i="7"/>
  <c r="AL209" i="7"/>
  <c r="AK209" i="7"/>
  <c r="AJ209" i="7"/>
  <c r="AI209" i="7"/>
  <c r="AH209" i="7"/>
  <c r="AG209" i="7"/>
  <c r="AF209" i="7"/>
  <c r="AE209" i="7"/>
  <c r="AD209" i="7"/>
  <c r="AC209" i="7"/>
  <c r="AB209" i="7"/>
  <c r="AA209" i="7"/>
  <c r="Z209" i="7"/>
  <c r="Y209" i="7"/>
  <c r="X209" i="7"/>
  <c r="W209" i="7"/>
  <c r="V209" i="7"/>
  <c r="U209" i="7"/>
  <c r="T209" i="7"/>
  <c r="S209" i="7"/>
  <c r="R209" i="7"/>
  <c r="Q209" i="7"/>
  <c r="P209" i="7"/>
  <c r="O209" i="7"/>
  <c r="N209" i="7"/>
  <c r="M209" i="7"/>
  <c r="L209" i="7"/>
  <c r="K209" i="7"/>
  <c r="J209" i="7"/>
  <c r="I209" i="7"/>
  <c r="H209" i="7"/>
  <c r="H210" i="7" s="1"/>
  <c r="I210" i="7" s="1"/>
  <c r="AM208" i="7"/>
  <c r="AL208" i="7"/>
  <c r="AK208" i="7"/>
  <c r="AJ208" i="7"/>
  <c r="AI208" i="7"/>
  <c r="AH208" i="7"/>
  <c r="AG208" i="7"/>
  <c r="AF208" i="7"/>
  <c r="AE208" i="7"/>
  <c r="AD208" i="7"/>
  <c r="AD401" i="7" s="1"/>
  <c r="AC208" i="7"/>
  <c r="AC401" i="7" s="1"/>
  <c r="AB208" i="7"/>
  <c r="AA208" i="7"/>
  <c r="Z208" i="7"/>
  <c r="Y208" i="7"/>
  <c r="X208" i="7"/>
  <c r="X401" i="7" s="1"/>
  <c r="W208" i="7"/>
  <c r="W401" i="7" s="1"/>
  <c r="V208" i="7"/>
  <c r="U208" i="7"/>
  <c r="U401" i="7" s="1"/>
  <c r="T208" i="7"/>
  <c r="S208" i="7"/>
  <c r="R208" i="7"/>
  <c r="Q208" i="7"/>
  <c r="P208" i="7"/>
  <c r="O208" i="7"/>
  <c r="N208" i="7"/>
  <c r="M208" i="7"/>
  <c r="L208" i="7"/>
  <c r="K208" i="7"/>
  <c r="J208" i="7"/>
  <c r="I208" i="7"/>
  <c r="H208" i="7"/>
  <c r="BC207" i="7"/>
  <c r="AJ206" i="7"/>
  <c r="AI206" i="7"/>
  <c r="AH206" i="7"/>
  <c r="AG206" i="7"/>
  <c r="AF206" i="7"/>
  <c r="AE206" i="7"/>
  <c r="AD206" i="7"/>
  <c r="AC206" i="7"/>
  <c r="AB206" i="7"/>
  <c r="AA206" i="7"/>
  <c r="Z206" i="7"/>
  <c r="Y206" i="7"/>
  <c r="X206" i="7"/>
  <c r="W206" i="7"/>
  <c r="BC206" i="7" s="1"/>
  <c r="V206" i="7"/>
  <c r="U206" i="7"/>
  <c r="T206" i="7"/>
  <c r="S206" i="7"/>
  <c r="R206" i="7"/>
  <c r="Q206" i="7"/>
  <c r="P206" i="7"/>
  <c r="O206" i="7"/>
  <c r="O352" i="7" s="1"/>
  <c r="N206" i="7"/>
  <c r="M206" i="7"/>
  <c r="L206" i="7"/>
  <c r="K206" i="7"/>
  <c r="J206" i="7"/>
  <c r="I206" i="7"/>
  <c r="H206" i="7"/>
  <c r="BC205" i="7"/>
  <c r="BB170" i="7"/>
  <c r="BA170" i="7"/>
  <c r="AZ170" i="7"/>
  <c r="AY170" i="7"/>
  <c r="AX170" i="7"/>
  <c r="AW170" i="7"/>
  <c r="AV170" i="7"/>
  <c r="AU170" i="7"/>
  <c r="AT170" i="7"/>
  <c r="AS170" i="7"/>
  <c r="AR170" i="7"/>
  <c r="AQ170" i="7"/>
  <c r="AP170" i="7"/>
  <c r="AO170" i="7"/>
  <c r="AN170" i="7"/>
  <c r="AM170" i="7"/>
  <c r="AL170" i="7"/>
  <c r="AK170" i="7"/>
  <c r="AJ170" i="7"/>
  <c r="AI170" i="7"/>
  <c r="AH170" i="7"/>
  <c r="AG170" i="7"/>
  <c r="AF170" i="7"/>
  <c r="AE170" i="7"/>
  <c r="AD170" i="7"/>
  <c r="AC170" i="7"/>
  <c r="AB170" i="7"/>
  <c r="AA170" i="7"/>
  <c r="Z170" i="7"/>
  <c r="Y170" i="7"/>
  <c r="X170" i="7"/>
  <c r="W170" i="7"/>
  <c r="V170" i="7"/>
  <c r="U170" i="7"/>
  <c r="T170" i="7"/>
  <c r="S170" i="7"/>
  <c r="R170" i="7"/>
  <c r="Q170" i="7"/>
  <c r="P170" i="7"/>
  <c r="O170" i="7"/>
  <c r="N170" i="7"/>
  <c r="M170" i="7"/>
  <c r="L170" i="7"/>
  <c r="K170" i="7"/>
  <c r="J170" i="7"/>
  <c r="AO168" i="7"/>
  <c r="AN168" i="7"/>
  <c r="AM168" i="7"/>
  <c r="AL168" i="7"/>
  <c r="AK168" i="7"/>
  <c r="AJ168" i="7"/>
  <c r="AI168" i="7"/>
  <c r="AH168" i="7"/>
  <c r="AG168" i="7"/>
  <c r="AF168" i="7"/>
  <c r="AE168" i="7"/>
  <c r="AD168" i="7"/>
  <c r="AC168" i="7"/>
  <c r="AB168" i="7"/>
  <c r="AA168" i="7"/>
  <c r="Z168" i="7"/>
  <c r="Y168" i="7"/>
  <c r="X168" i="7"/>
  <c r="W168" i="7"/>
  <c r="V168" i="7"/>
  <c r="U168" i="7"/>
  <c r="T168" i="7"/>
  <c r="S168" i="7"/>
  <c r="R168" i="7"/>
  <c r="Q168" i="7"/>
  <c r="P168" i="7"/>
  <c r="O168" i="7"/>
  <c r="N168" i="7"/>
  <c r="M168" i="7"/>
  <c r="L168" i="7"/>
  <c r="K168" i="7"/>
  <c r="J168" i="7"/>
  <c r="I168" i="7"/>
  <c r="I169" i="7" s="1"/>
  <c r="H168" i="7"/>
  <c r="AN167" i="7"/>
  <c r="AM167" i="7"/>
  <c r="AM402" i="7" s="1"/>
  <c r="AL167" i="7"/>
  <c r="AL397" i="7" s="1"/>
  <c r="AK167" i="7"/>
  <c r="AJ167" i="7"/>
  <c r="AJ397" i="7" s="1"/>
  <c r="AI167" i="7"/>
  <c r="AI402" i="7" s="1"/>
  <c r="AH167" i="7"/>
  <c r="AH402" i="7" s="1"/>
  <c r="AG167" i="7"/>
  <c r="AF167" i="7"/>
  <c r="AE167" i="7"/>
  <c r="AD167" i="7"/>
  <c r="AC167" i="7"/>
  <c r="AB167" i="7"/>
  <c r="AB402" i="7" s="1"/>
  <c r="AA167" i="7"/>
  <c r="AA402" i="7" s="1"/>
  <c r="Z167" i="7"/>
  <c r="Z397" i="7" s="1"/>
  <c r="Y167" i="7"/>
  <c r="X167" i="7"/>
  <c r="X397" i="7" s="1"/>
  <c r="W167" i="7"/>
  <c r="W402" i="7" s="1"/>
  <c r="V167" i="7"/>
  <c r="V402" i="7" s="1"/>
  <c r="U167" i="7"/>
  <c r="T167" i="7"/>
  <c r="S167" i="7"/>
  <c r="R167" i="7"/>
  <c r="Q167" i="7"/>
  <c r="P167" i="7"/>
  <c r="P402" i="7" s="1"/>
  <c r="O167" i="7"/>
  <c r="O402" i="7" s="1"/>
  <c r="N167" i="7"/>
  <c r="N397" i="7" s="1"/>
  <c r="M167" i="7"/>
  <c r="L167" i="7"/>
  <c r="L397" i="7" s="1"/>
  <c r="K167" i="7"/>
  <c r="K402" i="7" s="1"/>
  <c r="J167" i="7"/>
  <c r="I167" i="7"/>
  <c r="H167" i="7"/>
  <c r="BC166" i="7"/>
  <c r="BB164" i="7"/>
  <c r="AZ164" i="7"/>
  <c r="AY164" i="7"/>
  <c r="AX164" i="7"/>
  <c r="AW164" i="7"/>
  <c r="AV164" i="7"/>
  <c r="AU164" i="7"/>
  <c r="AT164" i="7"/>
  <c r="AS164" i="7"/>
  <c r="AR164" i="7"/>
  <c r="AQ164" i="7"/>
  <c r="AP164" i="7"/>
  <c r="AO164" i="7"/>
  <c r="AN164" i="7"/>
  <c r="AM164" i="7"/>
  <c r="AL164" i="7"/>
  <c r="AK164" i="7"/>
  <c r="AJ164" i="7"/>
  <c r="AI164" i="7"/>
  <c r="AH164" i="7"/>
  <c r="AG164" i="7"/>
  <c r="AF164" i="7"/>
  <c r="AE164" i="7"/>
  <c r="AD164" i="7"/>
  <c r="Y164" i="7"/>
  <c r="X164" i="7"/>
  <c r="W164" i="7"/>
  <c r="V164" i="7"/>
  <c r="U164" i="7"/>
  <c r="T164" i="7"/>
  <c r="Q164" i="7"/>
  <c r="O164" i="7"/>
  <c r="L164" i="7"/>
  <c r="K164" i="7"/>
  <c r="J164" i="7"/>
  <c r="I164" i="7"/>
  <c r="BB162" i="7"/>
  <c r="BA162" i="7"/>
  <c r="AY162" i="7"/>
  <c r="AX162" i="7"/>
  <c r="AW162" i="7"/>
  <c r="AV162" i="7"/>
  <c r="AU162" i="7"/>
  <c r="AT162" i="7"/>
  <c r="AS162" i="7"/>
  <c r="AR162" i="7"/>
  <c r="AQ162" i="7"/>
  <c r="AP162" i="7"/>
  <c r="AO162" i="7"/>
  <c r="AN162" i="7"/>
  <c r="AM162" i="7"/>
  <c r="AL162" i="7"/>
  <c r="AK162" i="7"/>
  <c r="AJ162" i="7"/>
  <c r="AI162" i="7"/>
  <c r="AH162" i="7"/>
  <c r="AG162" i="7"/>
  <c r="AF162" i="7"/>
  <c r="AE162" i="7"/>
  <c r="AD162" i="7"/>
  <c r="AB162" i="7"/>
  <c r="AA162" i="7"/>
  <c r="Z162" i="7"/>
  <c r="Y162" i="7"/>
  <c r="X162" i="7"/>
  <c r="W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BB161" i="7"/>
  <c r="AZ161" i="7"/>
  <c r="AY161" i="7"/>
  <c r="AX161" i="7"/>
  <c r="AW161" i="7"/>
  <c r="AV161" i="7"/>
  <c r="AU161" i="7"/>
  <c r="AT161" i="7"/>
  <c r="AS161" i="7"/>
  <c r="AR161" i="7"/>
  <c r="AQ161" i="7"/>
  <c r="AQ315" i="7" s="1"/>
  <c r="AQ391" i="7" s="1"/>
  <c r="AP161" i="7"/>
  <c r="AO161" i="7"/>
  <c r="AN161" i="7"/>
  <c r="AM161" i="7"/>
  <c r="AM396" i="7" s="1"/>
  <c r="AL161" i="7"/>
  <c r="AL396" i="7" s="1"/>
  <c r="AK161" i="7"/>
  <c r="AJ161" i="7"/>
  <c r="AI161" i="7"/>
  <c r="AH161" i="7"/>
  <c r="AH396" i="7" s="1"/>
  <c r="AG161" i="7"/>
  <c r="AF161" i="7"/>
  <c r="AF396" i="7" s="1"/>
  <c r="AE161" i="7"/>
  <c r="AE401" i="7" s="1"/>
  <c r="Z396" i="7"/>
  <c r="T396" i="7"/>
  <c r="S161" i="7"/>
  <c r="R161" i="7"/>
  <c r="Q161" i="7"/>
  <c r="P161" i="7"/>
  <c r="O161" i="7"/>
  <c r="O396" i="7" s="1"/>
  <c r="N161" i="7"/>
  <c r="N396" i="7" s="1"/>
  <c r="M161" i="7"/>
  <c r="L161" i="7"/>
  <c r="L396" i="7" s="1"/>
  <c r="K161" i="7"/>
  <c r="J161" i="7"/>
  <c r="J396" i="7" s="1"/>
  <c r="I161" i="7"/>
  <c r="I165" i="7" s="1"/>
  <c r="J165" i="7" s="1"/>
  <c r="K165" i="7" s="1"/>
  <c r="L165" i="7" s="1"/>
  <c r="H161" i="7"/>
  <c r="H396" i="7" s="1"/>
  <c r="BC160" i="7"/>
  <c r="BE96" i="7"/>
  <c r="BE95" i="7"/>
  <c r="BE94" i="7"/>
  <c r="I93" i="7"/>
  <c r="J93" i="7" s="1"/>
  <c r="K93" i="7" s="1"/>
  <c r="L93" i="7" s="1"/>
  <c r="M93" i="7" s="1"/>
  <c r="N93" i="7" s="1"/>
  <c r="O93" i="7" s="1"/>
  <c r="H93" i="7"/>
  <c r="H91" i="7"/>
  <c r="I91" i="7" s="1"/>
  <c r="J91" i="7" s="1"/>
  <c r="K91" i="7" s="1"/>
  <c r="L91" i="7" s="1"/>
  <c r="M91" i="7" s="1"/>
  <c r="N91" i="7" s="1"/>
  <c r="O91" i="7" s="1"/>
  <c r="BC88" i="7"/>
  <c r="K81" i="7"/>
  <c r="L81" i="7" s="1"/>
  <c r="M81" i="7" s="1"/>
  <c r="N81" i="7" s="1"/>
  <c r="O81" i="7" s="1"/>
  <c r="P81" i="7" s="1"/>
  <c r="Q81" i="7" s="1"/>
  <c r="R81" i="7" s="1"/>
  <c r="S81" i="7" s="1"/>
  <c r="T81" i="7" s="1"/>
  <c r="U81" i="7" s="1"/>
  <c r="V81" i="7" s="1"/>
  <c r="W81" i="7" s="1"/>
  <c r="X81" i="7" s="1"/>
  <c r="Y81" i="7" s="1"/>
  <c r="Z81" i="7" s="1"/>
  <c r="AA81" i="7" s="1"/>
  <c r="AB81" i="7" s="1"/>
  <c r="AC81" i="7" s="1"/>
  <c r="AD81" i="7" s="1"/>
  <c r="AE81" i="7" s="1"/>
  <c r="AF81" i="7" s="1"/>
  <c r="AG81" i="7" s="1"/>
  <c r="AH81" i="7" s="1"/>
  <c r="AI81" i="7" s="1"/>
  <c r="AJ81" i="7" s="1"/>
  <c r="AK81" i="7" s="1"/>
  <c r="I81" i="7"/>
  <c r="J81" i="7" s="1"/>
  <c r="H81" i="7"/>
  <c r="I79" i="7"/>
  <c r="J79" i="7" s="1"/>
  <c r="K79" i="7" s="1"/>
  <c r="L79" i="7" s="1"/>
  <c r="M79" i="7" s="1"/>
  <c r="N79" i="7" s="1"/>
  <c r="O79" i="7" s="1"/>
  <c r="P79" i="7" s="1"/>
  <c r="Q79" i="7" s="1"/>
  <c r="R79" i="7" s="1"/>
  <c r="S79" i="7" s="1"/>
  <c r="T79" i="7" s="1"/>
  <c r="U79" i="7" s="1"/>
  <c r="V79" i="7" s="1"/>
  <c r="W79" i="7" s="1"/>
  <c r="X79" i="7" s="1"/>
  <c r="Y79" i="7" s="1"/>
  <c r="Z79" i="7" s="1"/>
  <c r="AA79" i="7" s="1"/>
  <c r="AB79" i="7" s="1"/>
  <c r="AC79" i="7" s="1"/>
  <c r="AD79" i="7" s="1"/>
  <c r="AE79" i="7" s="1"/>
  <c r="AF79" i="7" s="1"/>
  <c r="AG79" i="7" s="1"/>
  <c r="AH79" i="7" s="1"/>
  <c r="AI79" i="7" s="1"/>
  <c r="AJ79" i="7" s="1"/>
  <c r="AK79" i="7" s="1"/>
  <c r="AL79" i="7" s="1"/>
  <c r="H79" i="7"/>
  <c r="BC78" i="7"/>
  <c r="BC77" i="7"/>
  <c r="BC76" i="7"/>
  <c r="H75" i="7"/>
  <c r="I75" i="7" s="1"/>
  <c r="J75" i="7" s="1"/>
  <c r="K75" i="7" s="1"/>
  <c r="L75" i="7" s="1"/>
  <c r="M75" i="7" s="1"/>
  <c r="N75" i="7" s="1"/>
  <c r="O75" i="7" s="1"/>
  <c r="P75" i="7" s="1"/>
  <c r="Q75" i="7" s="1"/>
  <c r="R75" i="7" s="1"/>
  <c r="S75" i="7" s="1"/>
  <c r="T75" i="7" s="1"/>
  <c r="U75" i="7" s="1"/>
  <c r="V75" i="7" s="1"/>
  <c r="W75" i="7" s="1"/>
  <c r="X75" i="7" s="1"/>
  <c r="Y75" i="7" s="1"/>
  <c r="Z75" i="7" s="1"/>
  <c r="AA75" i="7" s="1"/>
  <c r="AB75" i="7" s="1"/>
  <c r="AC75" i="7" s="1"/>
  <c r="AD75" i="7" s="1"/>
  <c r="AE75" i="7" s="1"/>
  <c r="AF75" i="7" s="1"/>
  <c r="AG75" i="7" s="1"/>
  <c r="AH75" i="7" s="1"/>
  <c r="AI75" i="7" s="1"/>
  <c r="AJ75" i="7" s="1"/>
  <c r="AK75" i="7" s="1"/>
  <c r="AL75" i="7" s="1"/>
  <c r="AM75" i="7" s="1"/>
  <c r="AN75" i="7" s="1"/>
  <c r="AO75" i="7" s="1"/>
  <c r="AP75" i="7" s="1"/>
  <c r="AQ75" i="7" s="1"/>
  <c r="AR75" i="7" s="1"/>
  <c r="AS75" i="7" s="1"/>
  <c r="AT75" i="7" s="1"/>
  <c r="AU75" i="7" s="1"/>
  <c r="AV75" i="7" s="1"/>
  <c r="AW75" i="7" s="1"/>
  <c r="AX75" i="7" s="1"/>
  <c r="AY75" i="7" s="1"/>
  <c r="AZ75" i="7" s="1"/>
  <c r="BA75" i="7" s="1"/>
  <c r="BB75" i="7" s="1"/>
  <c r="BB74" i="7"/>
  <c r="BA74" i="7"/>
  <c r="AZ74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O355" i="7" s="1"/>
  <c r="N74" i="7"/>
  <c r="M74" i="7"/>
  <c r="L74" i="7"/>
  <c r="K74" i="7"/>
  <c r="J74" i="7"/>
  <c r="I74" i="7"/>
  <c r="H74" i="7"/>
  <c r="BB72" i="7"/>
  <c r="BA72" i="7"/>
  <c r="AZ72" i="7"/>
  <c r="AY72" i="7"/>
  <c r="AX72" i="7"/>
  <c r="AW72" i="7"/>
  <c r="AV72" i="7"/>
  <c r="AU72" i="7"/>
  <c r="AT72" i="7"/>
  <c r="AS72" i="7"/>
  <c r="AR72" i="7"/>
  <c r="AQ72" i="7"/>
  <c r="AP72" i="7"/>
  <c r="AO72" i="7"/>
  <c r="AN72" i="7"/>
  <c r="AM72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BB71" i="7"/>
  <c r="BA71" i="7"/>
  <c r="AZ71" i="7"/>
  <c r="AY71" i="7"/>
  <c r="AX71" i="7"/>
  <c r="AW71" i="7"/>
  <c r="AV71" i="7"/>
  <c r="AU71" i="7"/>
  <c r="AT71" i="7"/>
  <c r="AS71" i="7"/>
  <c r="AR71" i="7"/>
  <c r="AQ71" i="7"/>
  <c r="AP71" i="7"/>
  <c r="AO71" i="7"/>
  <c r="AN71" i="7"/>
  <c r="AM71" i="7"/>
  <c r="AM399" i="7" s="1"/>
  <c r="AL71" i="7"/>
  <c r="AL404" i="7" s="1"/>
  <c r="AK71" i="7"/>
  <c r="AJ71" i="7"/>
  <c r="AJ404" i="7" s="1"/>
  <c r="AJ393" i="7" s="1"/>
  <c r="AI71" i="7"/>
  <c r="AH71" i="7"/>
  <c r="AG71" i="7"/>
  <c r="AF71" i="7"/>
  <c r="AE71" i="7"/>
  <c r="AD71" i="7"/>
  <c r="AC71" i="7"/>
  <c r="AB71" i="7"/>
  <c r="AA71" i="7"/>
  <c r="AA399" i="7" s="1"/>
  <c r="Z71" i="7"/>
  <c r="Y71" i="7"/>
  <c r="X71" i="7"/>
  <c r="X399" i="7" s="1"/>
  <c r="W71" i="7"/>
  <c r="V71" i="7"/>
  <c r="U71" i="7"/>
  <c r="T71" i="7"/>
  <c r="S71" i="7"/>
  <c r="R71" i="7"/>
  <c r="Q71" i="7"/>
  <c r="P71" i="7"/>
  <c r="O71" i="7"/>
  <c r="O399" i="7" s="1"/>
  <c r="N71" i="7"/>
  <c r="N399" i="7" s="1"/>
  <c r="M71" i="7"/>
  <c r="L71" i="7"/>
  <c r="K71" i="7"/>
  <c r="J71" i="7"/>
  <c r="I71" i="7"/>
  <c r="H71" i="7"/>
  <c r="AN69" i="7"/>
  <c r="AO69" i="7" s="1"/>
  <c r="AP69" i="7" s="1"/>
  <c r="AP66" i="7"/>
  <c r="AO66" i="7"/>
  <c r="AN66" i="7"/>
  <c r="AN67" i="7" s="1"/>
  <c r="AM66" i="7"/>
  <c r="AL66" i="7"/>
  <c r="AK66" i="7"/>
  <c r="BC66" i="7" s="1"/>
  <c r="AP65" i="7"/>
  <c r="AP315" i="7" s="1"/>
  <c r="AP391" i="7" s="1"/>
  <c r="AO65" i="7"/>
  <c r="AN65" i="7"/>
  <c r="BC64" i="7"/>
  <c r="BC63" i="7"/>
  <c r="BC61" i="7"/>
  <c r="BC60" i="7"/>
  <c r="BC59" i="7"/>
  <c r="BC58" i="7"/>
  <c r="BC54" i="7"/>
  <c r="BA54" i="7"/>
  <c r="BC53" i="7"/>
  <c r="BC52" i="7"/>
  <c r="BC50" i="7"/>
  <c r="BC48" i="7"/>
  <c r="BC41" i="7"/>
  <c r="BC39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H36" i="7" s="1"/>
  <c r="I36" i="7" s="1"/>
  <c r="J36" i="7" s="1"/>
  <c r="K36" i="7" s="1"/>
  <c r="L36" i="7" s="1"/>
  <c r="M36" i="7" s="1"/>
  <c r="N36" i="7" s="1"/>
  <c r="O36" i="7" s="1"/>
  <c r="P36" i="7" s="1"/>
  <c r="Q36" i="7" s="1"/>
  <c r="R36" i="7" s="1"/>
  <c r="S36" i="7" s="1"/>
  <c r="T36" i="7" s="1"/>
  <c r="U36" i="7" s="1"/>
  <c r="V36" i="7" s="1"/>
  <c r="W36" i="7" s="1"/>
  <c r="X36" i="7" s="1"/>
  <c r="Y36" i="7" s="1"/>
  <c r="Z36" i="7" s="1"/>
  <c r="AA36" i="7" s="1"/>
  <c r="AB36" i="7" s="1"/>
  <c r="AC36" i="7" s="1"/>
  <c r="AD36" i="7" s="1"/>
  <c r="AE36" i="7" s="1"/>
  <c r="AF36" i="7" s="1"/>
  <c r="AG36" i="7" s="1"/>
  <c r="AH36" i="7" s="1"/>
  <c r="AI36" i="7" s="1"/>
  <c r="AJ36" i="7" s="1"/>
  <c r="AK36" i="7" s="1"/>
  <c r="AL36" i="7" s="1"/>
  <c r="AM36" i="7" s="1"/>
  <c r="AN36" i="7" s="1"/>
  <c r="AO36" i="7" s="1"/>
  <c r="AP36" i="7" s="1"/>
  <c r="AQ36" i="7" s="1"/>
  <c r="AR36" i="7" s="1"/>
  <c r="AS36" i="7" s="1"/>
  <c r="AT36" i="7" s="1"/>
  <c r="AU36" i="7" s="1"/>
  <c r="AV36" i="7" s="1"/>
  <c r="AW36" i="7" s="1"/>
  <c r="AX36" i="7" s="1"/>
  <c r="AY36" i="7" s="1"/>
  <c r="AZ36" i="7" s="1"/>
  <c r="BA36" i="7" s="1"/>
  <c r="BB36" i="7" s="1"/>
  <c r="BB34" i="7"/>
  <c r="BA34" i="7"/>
  <c r="AZ34" i="7"/>
  <c r="AY34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AA404" i="7" s="1"/>
  <c r="AA393" i="7" s="1"/>
  <c r="Z34" i="7"/>
  <c r="Z404" i="7" s="1"/>
  <c r="Z393" i="7" s="1"/>
  <c r="Y34" i="7"/>
  <c r="X34" i="7"/>
  <c r="W34" i="7"/>
  <c r="V34" i="7"/>
  <c r="U34" i="7"/>
  <c r="T34" i="7"/>
  <c r="S34" i="7"/>
  <c r="R34" i="7"/>
  <c r="Q34" i="7"/>
  <c r="P34" i="7"/>
  <c r="O34" i="7"/>
  <c r="O404" i="7" s="1"/>
  <c r="O393" i="7" s="1"/>
  <c r="N34" i="7"/>
  <c r="N404" i="7" s="1"/>
  <c r="N393" i="7" s="1"/>
  <c r="M34" i="7"/>
  <c r="L34" i="7"/>
  <c r="K34" i="7"/>
  <c r="J34" i="7"/>
  <c r="I34" i="7"/>
  <c r="H34" i="7"/>
  <c r="BC33" i="7"/>
  <c r="BB31" i="7"/>
  <c r="BA31" i="7"/>
  <c r="AZ31" i="7"/>
  <c r="AY31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BC29" i="7" s="1"/>
  <c r="BB28" i="7"/>
  <c r="BB315" i="7" s="1"/>
  <c r="BB391" i="7" s="1"/>
  <c r="BA28" i="7"/>
  <c r="AZ28" i="7"/>
  <c r="AY28" i="7"/>
  <c r="AX28" i="7"/>
  <c r="AX315" i="7" s="1"/>
  <c r="AX391" i="7" s="1"/>
  <c r="AW28" i="7"/>
  <c r="AV28" i="7"/>
  <c r="AV315" i="7" s="1"/>
  <c r="AV391" i="7" s="1"/>
  <c r="AU28" i="7"/>
  <c r="AU315" i="7" s="1"/>
  <c r="AU391" i="7" s="1"/>
  <c r="AT28" i="7"/>
  <c r="AS28" i="7"/>
  <c r="AS315" i="7" s="1"/>
  <c r="AS391" i="7" s="1"/>
  <c r="AR28" i="7"/>
  <c r="AQ28" i="7"/>
  <c r="AP28" i="7"/>
  <c r="AO28" i="7"/>
  <c r="AO315" i="7" s="1"/>
  <c r="AO391" i="7" s="1"/>
  <c r="AN28" i="7"/>
  <c r="AM28" i="7"/>
  <c r="AL28" i="7"/>
  <c r="AL315" i="7" s="1"/>
  <c r="AL391" i="7" s="1"/>
  <c r="AK28" i="7"/>
  <c r="AJ28" i="7"/>
  <c r="AJ315" i="7" s="1"/>
  <c r="AJ391" i="7" s="1"/>
  <c r="AI28" i="7"/>
  <c r="AI315" i="7" s="1"/>
  <c r="AI391" i="7" s="1"/>
  <c r="AH28" i="7"/>
  <c r="AG28" i="7"/>
  <c r="AG315" i="7" s="1"/>
  <c r="AG391" i="7" s="1"/>
  <c r="AF28" i="7"/>
  <c r="AE28" i="7"/>
  <c r="AD28" i="7"/>
  <c r="AC28" i="7"/>
  <c r="AC315" i="7" s="1"/>
  <c r="AC391" i="7" s="1"/>
  <c r="AB28" i="7"/>
  <c r="AA28" i="7"/>
  <c r="Z28" i="7"/>
  <c r="Z315" i="7" s="1"/>
  <c r="Z391" i="7" s="1"/>
  <c r="Y28" i="7"/>
  <c r="Y315" i="7" s="1"/>
  <c r="Y391" i="7" s="1"/>
  <c r="X28" i="7"/>
  <c r="X315" i="7" s="1"/>
  <c r="X391" i="7" s="1"/>
  <c r="W28" i="7"/>
  <c r="W315" i="7" s="1"/>
  <c r="W391" i="7" s="1"/>
  <c r="V28" i="7"/>
  <c r="U28" i="7"/>
  <c r="U315" i="7" s="1"/>
  <c r="U391" i="7" s="1"/>
  <c r="T28" i="7"/>
  <c r="S28" i="7"/>
  <c r="R28" i="7"/>
  <c r="Q28" i="7"/>
  <c r="Q315" i="7" s="1"/>
  <c r="Q391" i="7" s="1"/>
  <c r="P28" i="7"/>
  <c r="O28" i="7"/>
  <c r="N28" i="7"/>
  <c r="N315" i="7" s="1"/>
  <c r="N391" i="7" s="1"/>
  <c r="M28" i="7"/>
  <c r="M315" i="7" s="1"/>
  <c r="M391" i="7" s="1"/>
  <c r="L28" i="7"/>
  <c r="L315" i="7" s="1"/>
  <c r="L391" i="7" s="1"/>
  <c r="K28" i="7"/>
  <c r="J28" i="7"/>
  <c r="I28" i="7"/>
  <c r="I315" i="7" s="1"/>
  <c r="H28" i="7"/>
  <c r="BC27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U23" i="7"/>
  <c r="AT23" i="7"/>
  <c r="AS23" i="7"/>
  <c r="AR23" i="7"/>
  <c r="AQ23" i="7"/>
  <c r="AP23" i="7"/>
  <c r="AO23" i="7"/>
  <c r="AN23" i="7"/>
  <c r="AM23" i="7"/>
  <c r="AL23" i="7"/>
  <c r="AK23" i="7"/>
  <c r="BC23" i="7" s="1"/>
  <c r="AX22" i="7"/>
  <c r="AW22" i="7"/>
  <c r="AW26" i="7" s="1"/>
  <c r="AX26" i="7" s="1"/>
  <c r="AY26" i="7" s="1"/>
  <c r="AZ26" i="7" s="1"/>
  <c r="AV22" i="7"/>
  <c r="AU22" i="7"/>
  <c r="AT22" i="7"/>
  <c r="AQ22" i="7"/>
  <c r="AP22" i="7"/>
  <c r="AO22" i="7"/>
  <c r="AN22" i="7"/>
  <c r="AM22" i="7"/>
  <c r="AM26" i="7" s="1"/>
  <c r="AL22" i="7"/>
  <c r="AK22" i="7"/>
  <c r="AK26" i="7" s="1"/>
  <c r="BC21" i="7"/>
  <c r="BC20" i="7"/>
  <c r="AS19" i="7"/>
  <c r="AR19" i="7"/>
  <c r="AQ19" i="7"/>
  <c r="AP19" i="7"/>
  <c r="AO19" i="7"/>
  <c r="AN19" i="7"/>
  <c r="AM19" i="7"/>
  <c r="AL19" i="7"/>
  <c r="AK19" i="7"/>
  <c r="BC18" i="7"/>
  <c r="AS17" i="7"/>
  <c r="AR17" i="7"/>
  <c r="AQ17" i="7"/>
  <c r="AP17" i="7"/>
  <c r="AO17" i="7"/>
  <c r="AN17" i="7"/>
  <c r="AN18" i="7" s="1"/>
  <c r="AO18" i="7" s="1"/>
  <c r="AP18" i="7" s="1"/>
  <c r="AQ18" i="7" s="1"/>
  <c r="AR18" i="7" s="1"/>
  <c r="AS18" i="7" s="1"/>
  <c r="AM17" i="7"/>
  <c r="AL17" i="7"/>
  <c r="AK17" i="7"/>
  <c r="AS16" i="7"/>
  <c r="AR16" i="7"/>
  <c r="AQ16" i="7"/>
  <c r="AP16" i="7"/>
  <c r="AO16" i="7"/>
  <c r="AN16" i="7"/>
  <c r="AN20" i="7" s="1"/>
  <c r="AO20" i="7" s="1"/>
  <c r="AP20" i="7" s="1"/>
  <c r="AQ20" i="7" s="1"/>
  <c r="AR20" i="7" s="1"/>
  <c r="AS20" i="7" s="1"/>
  <c r="AM16" i="7"/>
  <c r="AL16" i="7"/>
  <c r="AK16" i="7"/>
  <c r="BC16" i="7" s="1"/>
  <c r="BC15" i="7"/>
  <c r="AK14" i="7"/>
  <c r="AL14" i="7" s="1"/>
  <c r="AM14" i="7" s="1"/>
  <c r="AS13" i="7"/>
  <c r="AR13" i="7"/>
  <c r="AQ13" i="7"/>
  <c r="AP13" i="7"/>
  <c r="AO13" i="7"/>
  <c r="AN13" i="7"/>
  <c r="AM13" i="7"/>
  <c r="AL13" i="7"/>
  <c r="AK13" i="7"/>
  <c r="AN12" i="7"/>
  <c r="AO12" i="7" s="1"/>
  <c r="AP12" i="7" s="1"/>
  <c r="AQ12" i="7" s="1"/>
  <c r="AR12" i="7" s="1"/>
  <c r="AS12" i="7" s="1"/>
  <c r="BA11" i="7"/>
  <c r="AS11" i="7"/>
  <c r="AR11" i="7"/>
  <c r="AQ11" i="7"/>
  <c r="AP11" i="7"/>
  <c r="AO11" i="7"/>
  <c r="AN11" i="7"/>
  <c r="AM11" i="7"/>
  <c r="BC11" i="7" s="1"/>
  <c r="AL11" i="7"/>
  <c r="AK11" i="7"/>
  <c r="AK12" i="7" s="1"/>
  <c r="AL12" i="7" s="1"/>
  <c r="AS10" i="7"/>
  <c r="AR10" i="7"/>
  <c r="AQ10" i="7"/>
  <c r="AP10" i="7"/>
  <c r="AO10" i="7"/>
  <c r="AO14" i="7" s="1"/>
  <c r="AP14" i="7" s="1"/>
  <c r="AQ14" i="7" s="1"/>
  <c r="AR14" i="7" s="1"/>
  <c r="AS14" i="7" s="1"/>
  <c r="AN10" i="7"/>
  <c r="AM10" i="7"/>
  <c r="BC9" i="7"/>
  <c r="P210" i="7" l="1"/>
  <c r="Q210" i="7" s="1"/>
  <c r="R210" i="7" s="1"/>
  <c r="S210" i="7" s="1"/>
  <c r="T210" i="7" s="1"/>
  <c r="U210" i="7" s="1"/>
  <c r="V210" i="7" s="1"/>
  <c r="W210" i="7" s="1"/>
  <c r="X210" i="7" s="1"/>
  <c r="Y210" i="7" s="1"/>
  <c r="Z210" i="7" s="1"/>
  <c r="AA210" i="7" s="1"/>
  <c r="AB210" i="7" s="1"/>
  <c r="AC210" i="7" s="1"/>
  <c r="AD210" i="7" s="1"/>
  <c r="AE210" i="7" s="1"/>
  <c r="AF210" i="7" s="1"/>
  <c r="AG210" i="7" s="1"/>
  <c r="AH210" i="7" s="1"/>
  <c r="AI210" i="7" s="1"/>
  <c r="AJ210" i="7" s="1"/>
  <c r="AK210" i="7" s="1"/>
  <c r="AL210" i="7" s="1"/>
  <c r="AM210" i="7" s="1"/>
  <c r="AN210" i="7" s="1"/>
  <c r="AO210" i="7" s="1"/>
  <c r="AP210" i="7" s="1"/>
  <c r="AQ210" i="7" s="1"/>
  <c r="AR210" i="7" s="1"/>
  <c r="AS210" i="7" s="1"/>
  <c r="AT210" i="7" s="1"/>
  <c r="AU210" i="7" s="1"/>
  <c r="AV210" i="7" s="1"/>
  <c r="AW210" i="7" s="1"/>
  <c r="AX210" i="7" s="1"/>
  <c r="AY210" i="7" s="1"/>
  <c r="AZ210" i="7" s="1"/>
  <c r="BA210" i="7" s="1"/>
  <c r="BB210" i="7" s="1"/>
  <c r="O356" i="7"/>
  <c r="BC313" i="7"/>
  <c r="M165" i="7"/>
  <c r="O335" i="7"/>
  <c r="O329" i="7"/>
  <c r="P91" i="7"/>
  <c r="Q91" i="7" s="1"/>
  <c r="R91" i="7" s="1"/>
  <c r="S91" i="7" s="1"/>
  <c r="T91" i="7" s="1"/>
  <c r="U91" i="7" s="1"/>
  <c r="V91" i="7" s="1"/>
  <c r="W91" i="7" s="1"/>
  <c r="X91" i="7" s="1"/>
  <c r="Y91" i="7" s="1"/>
  <c r="Z91" i="7" s="1"/>
  <c r="AA91" i="7" s="1"/>
  <c r="AB91" i="7" s="1"/>
  <c r="AC91" i="7" s="1"/>
  <c r="AD91" i="7" s="1"/>
  <c r="AE91" i="7" s="1"/>
  <c r="AF91" i="7" s="1"/>
  <c r="AG91" i="7" s="1"/>
  <c r="AH91" i="7" s="1"/>
  <c r="AI91" i="7" s="1"/>
  <c r="AJ91" i="7" s="1"/>
  <c r="AK91" i="7" s="1"/>
  <c r="AL91" i="7" s="1"/>
  <c r="AM91" i="7" s="1"/>
  <c r="O337" i="7"/>
  <c r="P93" i="7"/>
  <c r="Q93" i="7" s="1"/>
  <c r="R93" i="7" s="1"/>
  <c r="S93" i="7" s="1"/>
  <c r="T93" i="7" s="1"/>
  <c r="U93" i="7" s="1"/>
  <c r="V93" i="7" s="1"/>
  <c r="W93" i="7" s="1"/>
  <c r="X93" i="7" s="1"/>
  <c r="Y93" i="7" s="1"/>
  <c r="Z93" i="7" s="1"/>
  <c r="AA93" i="7" s="1"/>
  <c r="AB93" i="7" s="1"/>
  <c r="AC93" i="7" s="1"/>
  <c r="AD93" i="7" s="1"/>
  <c r="AE93" i="7" s="1"/>
  <c r="AF93" i="7" s="1"/>
  <c r="AG93" i="7" s="1"/>
  <c r="AH93" i="7" s="1"/>
  <c r="AI93" i="7" s="1"/>
  <c r="AJ93" i="7" s="1"/>
  <c r="AK93" i="7" s="1"/>
  <c r="AL93" i="7" s="1"/>
  <c r="AM93" i="7" s="1"/>
  <c r="AN93" i="7" s="1"/>
  <c r="AO93" i="7" s="1"/>
  <c r="AP93" i="7" s="1"/>
  <c r="AQ93" i="7" s="1"/>
  <c r="AR93" i="7" s="1"/>
  <c r="AS93" i="7" s="1"/>
  <c r="AT93" i="7" s="1"/>
  <c r="AU93" i="7" s="1"/>
  <c r="AV93" i="7" s="1"/>
  <c r="AW93" i="7" s="1"/>
  <c r="AX93" i="7" s="1"/>
  <c r="AY93" i="7" s="1"/>
  <c r="AZ93" i="7" s="1"/>
  <c r="BA93" i="7" s="1"/>
  <c r="BB93" i="7" s="1"/>
  <c r="O331" i="7"/>
  <c r="AK18" i="7"/>
  <c r="AL18" i="7" s="1"/>
  <c r="AM18" i="7" s="1"/>
  <c r="AK24" i="7"/>
  <c r="AL24" i="7" s="1"/>
  <c r="AM24" i="7" s="1"/>
  <c r="H399" i="7"/>
  <c r="H404" i="7"/>
  <c r="H393" i="7" s="1"/>
  <c r="H73" i="7"/>
  <c r="I73" i="7" s="1"/>
  <c r="J73" i="7" s="1"/>
  <c r="K73" i="7" s="1"/>
  <c r="L73" i="7" s="1"/>
  <c r="M73" i="7" s="1"/>
  <c r="N73" i="7" s="1"/>
  <c r="O73" i="7" s="1"/>
  <c r="P73" i="7" s="1"/>
  <c r="Q73" i="7" s="1"/>
  <c r="R73" i="7" s="1"/>
  <c r="S73" i="7" s="1"/>
  <c r="T73" i="7" s="1"/>
  <c r="U73" i="7" s="1"/>
  <c r="V73" i="7" s="1"/>
  <c r="W73" i="7" s="1"/>
  <c r="X73" i="7" s="1"/>
  <c r="Y73" i="7" s="1"/>
  <c r="Z73" i="7" s="1"/>
  <c r="AA73" i="7" s="1"/>
  <c r="AB73" i="7" s="1"/>
  <c r="AC73" i="7" s="1"/>
  <c r="AD73" i="7" s="1"/>
  <c r="AE73" i="7" s="1"/>
  <c r="AF73" i="7" s="1"/>
  <c r="AG73" i="7" s="1"/>
  <c r="AH73" i="7" s="1"/>
  <c r="AI73" i="7" s="1"/>
  <c r="AJ73" i="7" s="1"/>
  <c r="AK73" i="7" s="1"/>
  <c r="AL73" i="7" s="1"/>
  <c r="AM73" i="7" s="1"/>
  <c r="AN73" i="7" s="1"/>
  <c r="AO73" i="7" s="1"/>
  <c r="AP73" i="7" s="1"/>
  <c r="AQ73" i="7" s="1"/>
  <c r="AR73" i="7" s="1"/>
  <c r="AS73" i="7" s="1"/>
  <c r="AT73" i="7" s="1"/>
  <c r="AU73" i="7" s="1"/>
  <c r="AV73" i="7" s="1"/>
  <c r="AW73" i="7" s="1"/>
  <c r="AX73" i="7" s="1"/>
  <c r="AY73" i="7" s="1"/>
  <c r="AZ73" i="7" s="1"/>
  <c r="BA73" i="7" s="1"/>
  <c r="BB73" i="7" s="1"/>
  <c r="T399" i="7"/>
  <c r="T404" i="7"/>
  <c r="T393" i="7" s="1"/>
  <c r="AF399" i="7"/>
  <c r="AF404" i="7"/>
  <c r="AF393" i="7" s="1"/>
  <c r="Q402" i="7"/>
  <c r="Q397" i="7"/>
  <c r="AC402" i="7"/>
  <c r="AC397" i="7"/>
  <c r="I404" i="7"/>
  <c r="I393" i="7" s="1"/>
  <c r="I399" i="7"/>
  <c r="U404" i="7"/>
  <c r="U393" i="7" s="1"/>
  <c r="U399" i="7"/>
  <c r="AG404" i="7"/>
  <c r="AG393" i="7" s="1"/>
  <c r="AG399" i="7"/>
  <c r="R397" i="7"/>
  <c r="R402" i="7"/>
  <c r="AD402" i="7"/>
  <c r="AD394" i="7" s="1"/>
  <c r="AD397" i="7"/>
  <c r="AD315" i="7"/>
  <c r="AD391" i="7" s="1"/>
  <c r="J169" i="7"/>
  <c r="K169" i="7" s="1"/>
  <c r="L169" i="7" s="1"/>
  <c r="M169" i="7" s="1"/>
  <c r="N169" i="7" s="1"/>
  <c r="O169" i="7" s="1"/>
  <c r="AN26" i="7"/>
  <c r="AO26" i="7" s="1"/>
  <c r="AP26" i="7" s="1"/>
  <c r="AQ26" i="7" s="1"/>
  <c r="AR26" i="7" s="1"/>
  <c r="AS26" i="7" s="1"/>
  <c r="AT26" i="7" s="1"/>
  <c r="AU26" i="7" s="1"/>
  <c r="AN24" i="7"/>
  <c r="AO24" i="7" s="1"/>
  <c r="AP24" i="7" s="1"/>
  <c r="AQ24" i="7" s="1"/>
  <c r="AR24" i="7" s="1"/>
  <c r="AS24" i="7" s="1"/>
  <c r="AT24" i="7" s="1"/>
  <c r="AU24" i="7" s="1"/>
  <c r="AV24" i="7" s="1"/>
  <c r="AW24" i="7" s="1"/>
  <c r="AX24" i="7" s="1"/>
  <c r="AY24" i="7" s="1"/>
  <c r="I32" i="7"/>
  <c r="J32" i="7" s="1"/>
  <c r="K32" i="7" s="1"/>
  <c r="L32" i="7" s="1"/>
  <c r="M32" i="7" s="1"/>
  <c r="N32" i="7" s="1"/>
  <c r="O32" i="7" s="1"/>
  <c r="P32" i="7" s="1"/>
  <c r="Q32" i="7" s="1"/>
  <c r="R32" i="7" s="1"/>
  <c r="S32" i="7" s="1"/>
  <c r="T32" i="7" s="1"/>
  <c r="U32" i="7" s="1"/>
  <c r="V32" i="7" s="1"/>
  <c r="W32" i="7" s="1"/>
  <c r="X32" i="7" s="1"/>
  <c r="Y32" i="7" s="1"/>
  <c r="Z32" i="7" s="1"/>
  <c r="AA32" i="7" s="1"/>
  <c r="AB32" i="7" s="1"/>
  <c r="AC32" i="7" s="1"/>
  <c r="AD32" i="7" s="1"/>
  <c r="AE32" i="7" s="1"/>
  <c r="AF32" i="7" s="1"/>
  <c r="AG32" i="7" s="1"/>
  <c r="AH32" i="7" s="1"/>
  <c r="AI32" i="7" s="1"/>
  <c r="AJ32" i="7" s="1"/>
  <c r="AK32" i="7" s="1"/>
  <c r="AL32" i="7" s="1"/>
  <c r="AM32" i="7" s="1"/>
  <c r="AN32" i="7" s="1"/>
  <c r="AO32" i="7" s="1"/>
  <c r="AP32" i="7" s="1"/>
  <c r="AQ32" i="7" s="1"/>
  <c r="AR32" i="7" s="1"/>
  <c r="AS32" i="7" s="1"/>
  <c r="AT32" i="7" s="1"/>
  <c r="AU32" i="7" s="1"/>
  <c r="AV32" i="7" s="1"/>
  <c r="AW32" i="7" s="1"/>
  <c r="AX32" i="7" s="1"/>
  <c r="AY32" i="7" s="1"/>
  <c r="AZ32" i="7" s="1"/>
  <c r="BA32" i="7" s="1"/>
  <c r="BB32" i="7" s="1"/>
  <c r="J404" i="7"/>
  <c r="J393" i="7" s="1"/>
  <c r="J399" i="7"/>
  <c r="V404" i="7"/>
  <c r="V393" i="7" s="1"/>
  <c r="V399" i="7"/>
  <c r="AH404" i="7"/>
  <c r="AH393" i="7" s="1"/>
  <c r="AH399" i="7"/>
  <c r="S397" i="7"/>
  <c r="S402" i="7"/>
  <c r="AE397" i="7"/>
  <c r="AE402" i="7"/>
  <c r="BC10" i="7"/>
  <c r="O315" i="7"/>
  <c r="O391" i="7" s="1"/>
  <c r="AA315" i="7"/>
  <c r="AA391" i="7" s="1"/>
  <c r="AM315" i="7"/>
  <c r="AM391" i="7" s="1"/>
  <c r="AY315" i="7"/>
  <c r="AY391" i="7" s="1"/>
  <c r="BC65" i="7"/>
  <c r="Q401" i="7"/>
  <c r="Q396" i="7"/>
  <c r="R164" i="7"/>
  <c r="AI401" i="7"/>
  <c r="AI396" i="7"/>
  <c r="O324" i="7"/>
  <c r="P223" i="7"/>
  <c r="Q223" i="7" s="1"/>
  <c r="R223" i="7" s="1"/>
  <c r="S223" i="7" s="1"/>
  <c r="T223" i="7" s="1"/>
  <c r="U223" i="7" s="1"/>
  <c r="V223" i="7" s="1"/>
  <c r="W223" i="7" s="1"/>
  <c r="X223" i="7" s="1"/>
  <c r="Y223" i="7" s="1"/>
  <c r="Z223" i="7" s="1"/>
  <c r="AA223" i="7" s="1"/>
  <c r="AB223" i="7" s="1"/>
  <c r="AC223" i="7" s="1"/>
  <c r="AD223" i="7" s="1"/>
  <c r="AE223" i="7" s="1"/>
  <c r="AF223" i="7" s="1"/>
  <c r="AG223" i="7" s="1"/>
  <c r="AH223" i="7" s="1"/>
  <c r="AK20" i="7"/>
  <c r="AL20" i="7" s="1"/>
  <c r="AM20" i="7" s="1"/>
  <c r="R401" i="7"/>
  <c r="R396" i="7"/>
  <c r="R315" i="7"/>
  <c r="R391" i="7" s="1"/>
  <c r="AJ401" i="7"/>
  <c r="AJ394" i="7" s="1"/>
  <c r="AJ396" i="7"/>
  <c r="W394" i="7"/>
  <c r="BC17" i="7"/>
  <c r="BA164" i="7"/>
  <c r="BA161" i="7"/>
  <c r="BA315" i="7" s="1"/>
  <c r="BA391" i="7" s="1"/>
  <c r="AZ162" i="7"/>
  <c r="S401" i="7"/>
  <c r="S394" i="7" s="1"/>
  <c r="S315" i="7"/>
  <c r="S391" i="7" s="1"/>
  <c r="S396" i="7"/>
  <c r="AK401" i="7"/>
  <c r="AK394" i="7" s="1"/>
  <c r="AK396" i="7"/>
  <c r="P227" i="7"/>
  <c r="Q227" i="7" s="1"/>
  <c r="R227" i="7" s="1"/>
  <c r="S227" i="7" s="1"/>
  <c r="T227" i="7" s="1"/>
  <c r="U227" i="7" s="1"/>
  <c r="V227" i="7" s="1"/>
  <c r="W227" i="7" s="1"/>
  <c r="X227" i="7" s="1"/>
  <c r="Y227" i="7" s="1"/>
  <c r="Z227" i="7" s="1"/>
  <c r="AA227" i="7" s="1"/>
  <c r="AB227" i="7" s="1"/>
  <c r="AC227" i="7" s="1"/>
  <c r="AD227" i="7" s="1"/>
  <c r="AE227" i="7" s="1"/>
  <c r="AF227" i="7" s="1"/>
  <c r="AG227" i="7" s="1"/>
  <c r="AH227" i="7" s="1"/>
  <c r="AI227" i="7" s="1"/>
  <c r="AJ227" i="7" s="1"/>
  <c r="O328" i="7"/>
  <c r="O334" i="7"/>
  <c r="BC28" i="7"/>
  <c r="I30" i="7"/>
  <c r="J30" i="7" s="1"/>
  <c r="K30" i="7" s="1"/>
  <c r="L30" i="7" s="1"/>
  <c r="M30" i="7" s="1"/>
  <c r="N30" i="7" s="1"/>
  <c r="O30" i="7" s="1"/>
  <c r="P30" i="7" s="1"/>
  <c r="Q30" i="7" s="1"/>
  <c r="R30" i="7" s="1"/>
  <c r="S30" i="7" s="1"/>
  <c r="T30" i="7" s="1"/>
  <c r="U30" i="7" s="1"/>
  <c r="V30" i="7" s="1"/>
  <c r="W30" i="7" s="1"/>
  <c r="X30" i="7" s="1"/>
  <c r="Y30" i="7" s="1"/>
  <c r="Z30" i="7" s="1"/>
  <c r="AA30" i="7" s="1"/>
  <c r="AB30" i="7" s="1"/>
  <c r="AC30" i="7" s="1"/>
  <c r="AD30" i="7" s="1"/>
  <c r="AE30" i="7" s="1"/>
  <c r="AF30" i="7" s="1"/>
  <c r="AG30" i="7" s="1"/>
  <c r="AH30" i="7" s="1"/>
  <c r="AI30" i="7" s="1"/>
  <c r="AJ30" i="7" s="1"/>
  <c r="AK30" i="7" s="1"/>
  <c r="AL30" i="7" s="1"/>
  <c r="AM30" i="7" s="1"/>
  <c r="AN30" i="7" s="1"/>
  <c r="AO30" i="7" s="1"/>
  <c r="AP30" i="7" s="1"/>
  <c r="AQ30" i="7" s="1"/>
  <c r="AR30" i="7" s="1"/>
  <c r="AS30" i="7" s="1"/>
  <c r="AT30" i="7" s="1"/>
  <c r="AU30" i="7" s="1"/>
  <c r="AV30" i="7" s="1"/>
  <c r="AW30" i="7" s="1"/>
  <c r="AX30" i="7" s="1"/>
  <c r="AY30" i="7" s="1"/>
  <c r="AZ30" i="7" s="1"/>
  <c r="BA30" i="7" s="1"/>
  <c r="BB30" i="7" s="1"/>
  <c r="P399" i="7"/>
  <c r="P404" i="7"/>
  <c r="P393" i="7" s="1"/>
  <c r="AB399" i="7"/>
  <c r="AB404" i="7"/>
  <c r="AB393" i="7" s="1"/>
  <c r="O218" i="7"/>
  <c r="I391" i="7"/>
  <c r="K401" i="7"/>
  <c r="K394" i="7" s="1"/>
  <c r="K396" i="7"/>
  <c r="O336" i="7"/>
  <c r="O330" i="7"/>
  <c r="P229" i="7"/>
  <c r="Q229" i="7" s="1"/>
  <c r="R229" i="7" s="1"/>
  <c r="S229" i="7" s="1"/>
  <c r="T229" i="7" s="1"/>
  <c r="U229" i="7" s="1"/>
  <c r="V229" i="7" s="1"/>
  <c r="W229" i="7" s="1"/>
  <c r="X229" i="7" s="1"/>
  <c r="Y229" i="7" s="1"/>
  <c r="Z229" i="7" s="1"/>
  <c r="AA229" i="7" s="1"/>
  <c r="AB229" i="7" s="1"/>
  <c r="AC229" i="7" s="1"/>
  <c r="AD229" i="7" s="1"/>
  <c r="AE229" i="7" s="1"/>
  <c r="AF229" i="7" s="1"/>
  <c r="AG229" i="7" s="1"/>
  <c r="AH229" i="7" s="1"/>
  <c r="AI229" i="7" s="1"/>
  <c r="AJ229" i="7" s="1"/>
  <c r="AM12" i="7"/>
  <c r="J315" i="7"/>
  <c r="J391" i="7" s="1"/>
  <c r="V315" i="7"/>
  <c r="V391" i="7" s="1"/>
  <c r="AH315" i="7"/>
  <c r="AH391" i="7" s="1"/>
  <c r="AT315" i="7"/>
  <c r="AT391" i="7" s="1"/>
  <c r="BC22" i="7"/>
  <c r="K315" i="7"/>
  <c r="K391" i="7" s="1"/>
  <c r="S164" i="7"/>
  <c r="N403" i="7"/>
  <c r="N398" i="7"/>
  <c r="Q399" i="7"/>
  <c r="Q404" i="7"/>
  <c r="Q393" i="7" s="1"/>
  <c r="AC399" i="7"/>
  <c r="AC404" i="7"/>
  <c r="AC393" i="7" s="1"/>
  <c r="O360" i="7"/>
  <c r="AI397" i="7"/>
  <c r="W403" i="7"/>
  <c r="AE394" i="7"/>
  <c r="BC35" i="7"/>
  <c r="R404" i="7"/>
  <c r="R393" i="7" s="1"/>
  <c r="R399" i="7"/>
  <c r="AD404" i="7"/>
  <c r="AD393" i="7" s="1"/>
  <c r="O361" i="7"/>
  <c r="AB403" i="7"/>
  <c r="M401" i="7"/>
  <c r="M396" i="7"/>
  <c r="N164" i="7"/>
  <c r="H315" i="7"/>
  <c r="H391" i="7" s="1"/>
  <c r="H392" i="7" s="1"/>
  <c r="T315" i="7"/>
  <c r="T391" i="7" s="1"/>
  <c r="AF315" i="7"/>
  <c r="AF391" i="7" s="1"/>
  <c r="AR315" i="7"/>
  <c r="AR391" i="7" s="1"/>
  <c r="BC34" i="7"/>
  <c r="H38" i="7"/>
  <c r="I38" i="7" s="1"/>
  <c r="J38" i="7" s="1"/>
  <c r="K38" i="7" s="1"/>
  <c r="L38" i="7" s="1"/>
  <c r="M38" i="7" s="1"/>
  <c r="N38" i="7" s="1"/>
  <c r="O38" i="7" s="1"/>
  <c r="P38" i="7" s="1"/>
  <c r="Q38" i="7" s="1"/>
  <c r="R38" i="7" s="1"/>
  <c r="S38" i="7" s="1"/>
  <c r="T38" i="7" s="1"/>
  <c r="U38" i="7" s="1"/>
  <c r="V38" i="7" s="1"/>
  <c r="W38" i="7" s="1"/>
  <c r="X38" i="7" s="1"/>
  <c r="Y38" i="7" s="1"/>
  <c r="Z38" i="7" s="1"/>
  <c r="AA38" i="7" s="1"/>
  <c r="AB38" i="7" s="1"/>
  <c r="AC38" i="7" s="1"/>
  <c r="AD38" i="7" s="1"/>
  <c r="AE38" i="7" s="1"/>
  <c r="AF38" i="7" s="1"/>
  <c r="AG38" i="7" s="1"/>
  <c r="AH38" i="7" s="1"/>
  <c r="AI38" i="7" s="1"/>
  <c r="AJ38" i="7" s="1"/>
  <c r="AK38" i="7" s="1"/>
  <c r="AL38" i="7" s="1"/>
  <c r="AM38" i="7" s="1"/>
  <c r="AN38" i="7" s="1"/>
  <c r="AO38" i="7" s="1"/>
  <c r="AP38" i="7" s="1"/>
  <c r="AQ38" i="7" s="1"/>
  <c r="AR38" i="7" s="1"/>
  <c r="AS38" i="7" s="1"/>
  <c r="AT38" i="7" s="1"/>
  <c r="AU38" i="7" s="1"/>
  <c r="AV38" i="7" s="1"/>
  <c r="AW38" i="7" s="1"/>
  <c r="AX38" i="7" s="1"/>
  <c r="AY38" i="7" s="1"/>
  <c r="AZ38" i="7" s="1"/>
  <c r="BA38" i="7" s="1"/>
  <c r="BB38" i="7" s="1"/>
  <c r="S404" i="7"/>
  <c r="S393" i="7" s="1"/>
  <c r="AE404" i="7"/>
  <c r="AE393" i="7" s="1"/>
  <c r="AD399" i="7"/>
  <c r="H401" i="7"/>
  <c r="O322" i="7"/>
  <c r="P221" i="7"/>
  <c r="Q221" i="7" s="1"/>
  <c r="R221" i="7" s="1"/>
  <c r="S221" i="7" s="1"/>
  <c r="T221" i="7" s="1"/>
  <c r="U221" i="7" s="1"/>
  <c r="V221" i="7" s="1"/>
  <c r="W221" i="7" s="1"/>
  <c r="X221" i="7" s="1"/>
  <c r="Y221" i="7" s="1"/>
  <c r="Z221" i="7" s="1"/>
  <c r="AA221" i="7" s="1"/>
  <c r="AB221" i="7" s="1"/>
  <c r="AC221" i="7" s="1"/>
  <c r="AD221" i="7" s="1"/>
  <c r="AE221" i="7" s="1"/>
  <c r="AF221" i="7" s="1"/>
  <c r="AG221" i="7" s="1"/>
  <c r="AH221" i="7" s="1"/>
  <c r="AI221" i="7" s="1"/>
  <c r="AJ221" i="7" s="1"/>
  <c r="AE396" i="7"/>
  <c r="J401" i="7"/>
  <c r="J394" i="7" s="1"/>
  <c r="AC394" i="7"/>
  <c r="H313" i="7"/>
  <c r="I212" i="7"/>
  <c r="S403" i="7"/>
  <c r="S398" i="7"/>
  <c r="AE403" i="7"/>
  <c r="AE398" i="7"/>
  <c r="AE315" i="7"/>
  <c r="AE391" i="7" s="1"/>
  <c r="K397" i="7"/>
  <c r="AJ399" i="7"/>
  <c r="N394" i="7"/>
  <c r="Z398" i="7"/>
  <c r="O394" i="7"/>
  <c r="K404" i="7"/>
  <c r="K393" i="7" s="1"/>
  <c r="K399" i="7"/>
  <c r="W404" i="7"/>
  <c r="W393" i="7" s="1"/>
  <c r="W399" i="7"/>
  <c r="AI404" i="7"/>
  <c r="AI393" i="7" s="1"/>
  <c r="AI399" i="7"/>
  <c r="H397" i="7"/>
  <c r="H402" i="7"/>
  <c r="T397" i="7"/>
  <c r="T402" i="7"/>
  <c r="AF397" i="7"/>
  <c r="AF402" i="7"/>
  <c r="BA211" i="7"/>
  <c r="AZ209" i="7"/>
  <c r="T401" i="7"/>
  <c r="AK315" i="7"/>
  <c r="AK391" i="7" s="1"/>
  <c r="AW315" i="7"/>
  <c r="AW391" i="7" s="1"/>
  <c r="L404" i="7"/>
  <c r="L393" i="7" s="1"/>
  <c r="L399" i="7"/>
  <c r="X404" i="7"/>
  <c r="X393" i="7" s="1"/>
  <c r="I401" i="7"/>
  <c r="I394" i="7" s="1"/>
  <c r="I396" i="7"/>
  <c r="Y401" i="7"/>
  <c r="Y396" i="7"/>
  <c r="Z164" i="7"/>
  <c r="I397" i="7"/>
  <c r="I402" i="7"/>
  <c r="I171" i="7"/>
  <c r="J171" i="7" s="1"/>
  <c r="K171" i="7" s="1"/>
  <c r="L171" i="7" s="1"/>
  <c r="M171" i="7" s="1"/>
  <c r="N171" i="7" s="1"/>
  <c r="O171" i="7" s="1"/>
  <c r="U397" i="7"/>
  <c r="U402" i="7"/>
  <c r="U394" i="7" s="1"/>
  <c r="AG397" i="7"/>
  <c r="AG402" i="7"/>
  <c r="V397" i="7"/>
  <c r="V394" i="7"/>
  <c r="AO67" i="7"/>
  <c r="AP67" i="7" s="1"/>
  <c r="AA164" i="7"/>
  <c r="Z401" i="7"/>
  <c r="Z394" i="7" s="1"/>
  <c r="J402" i="7"/>
  <c r="J397" i="7"/>
  <c r="AI398" i="7"/>
  <c r="AI403" i="7"/>
  <c r="H314" i="7"/>
  <c r="W397" i="7"/>
  <c r="AH394" i="7"/>
  <c r="K403" i="7"/>
  <c r="AA396" i="7"/>
  <c r="AB164" i="7"/>
  <c r="AA401" i="7"/>
  <c r="AA394" i="7" s="1"/>
  <c r="L398" i="7"/>
  <c r="L403" i="7"/>
  <c r="X398" i="7"/>
  <c r="X403" i="7"/>
  <c r="X394" i="7" s="1"/>
  <c r="AJ398" i="7"/>
  <c r="AJ403" i="7"/>
  <c r="AL398" i="7"/>
  <c r="AL401" i="7"/>
  <c r="P315" i="7"/>
  <c r="P391" i="7" s="1"/>
  <c r="AB315" i="7"/>
  <c r="AB391" i="7" s="1"/>
  <c r="AN315" i="7"/>
  <c r="AN391" i="7" s="1"/>
  <c r="AZ315" i="7"/>
  <c r="AZ391" i="7" s="1"/>
  <c r="L401" i="7"/>
  <c r="L394" i="7" s="1"/>
  <c r="M164" i="7"/>
  <c r="AB396" i="7"/>
  <c r="AB401" i="7"/>
  <c r="AB394" i="7" s="1"/>
  <c r="I163" i="7"/>
  <c r="J163" i="7" s="1"/>
  <c r="K163" i="7" s="1"/>
  <c r="L163" i="7" s="1"/>
  <c r="M163" i="7" s="1"/>
  <c r="N163" i="7" s="1"/>
  <c r="O163" i="7" s="1"/>
  <c r="P163" i="7" s="1"/>
  <c r="Q163" i="7" s="1"/>
  <c r="R163" i="7" s="1"/>
  <c r="S163" i="7" s="1"/>
  <c r="T163" i="7" s="1"/>
  <c r="U163" i="7" s="1"/>
  <c r="V163" i="7" s="1"/>
  <c r="W163" i="7" s="1"/>
  <c r="X163" i="7" s="1"/>
  <c r="Y163" i="7" s="1"/>
  <c r="Z163" i="7" s="1"/>
  <c r="AA163" i="7" s="1"/>
  <c r="AB163" i="7" s="1"/>
  <c r="AC163" i="7" s="1"/>
  <c r="AD163" i="7" s="1"/>
  <c r="AE163" i="7" s="1"/>
  <c r="AF163" i="7" s="1"/>
  <c r="AG163" i="7" s="1"/>
  <c r="AH163" i="7" s="1"/>
  <c r="AI163" i="7" s="1"/>
  <c r="AJ163" i="7" s="1"/>
  <c r="AK163" i="7" s="1"/>
  <c r="AL163" i="7" s="1"/>
  <c r="AM163" i="7" s="1"/>
  <c r="AN163" i="7" s="1"/>
  <c r="AO163" i="7" s="1"/>
  <c r="AP163" i="7" s="1"/>
  <c r="AQ163" i="7" s="1"/>
  <c r="AR163" i="7" s="1"/>
  <c r="AS163" i="7" s="1"/>
  <c r="AT163" i="7" s="1"/>
  <c r="AU163" i="7" s="1"/>
  <c r="AV163" i="7" s="1"/>
  <c r="AW163" i="7" s="1"/>
  <c r="AX163" i="7" s="1"/>
  <c r="AY163" i="7" s="1"/>
  <c r="AZ163" i="7" s="1"/>
  <c r="BA163" i="7" s="1"/>
  <c r="BB163" i="7" s="1"/>
  <c r="AC164" i="7"/>
  <c r="M398" i="7"/>
  <c r="M403" i="7"/>
  <c r="Y398" i="7"/>
  <c r="Y403" i="7"/>
  <c r="AK398" i="7"/>
  <c r="AK403" i="7"/>
  <c r="AM401" i="7"/>
  <c r="M404" i="7"/>
  <c r="M393" i="7" s="1"/>
  <c r="M399" i="7"/>
  <c r="Y404" i="7"/>
  <c r="Y393" i="7" s="1"/>
  <c r="Y399" i="7"/>
  <c r="AK404" i="7"/>
  <c r="AK393" i="7" s="1"/>
  <c r="AK399" i="7"/>
  <c r="O359" i="7"/>
  <c r="O353" i="7"/>
  <c r="AG401" i="7"/>
  <c r="AG396" i="7"/>
  <c r="M402" i="7"/>
  <c r="M397" i="7"/>
  <c r="Y402" i="7"/>
  <c r="Y397" i="7"/>
  <c r="AK402" i="7"/>
  <c r="AK397" i="7"/>
  <c r="I403" i="7"/>
  <c r="I398" i="7"/>
  <c r="U403" i="7"/>
  <c r="U398" i="7"/>
  <c r="AG403" i="7"/>
  <c r="AG398" i="7"/>
  <c r="O316" i="7"/>
  <c r="I216" i="7"/>
  <c r="J216" i="7" s="1"/>
  <c r="K216" i="7" s="1"/>
  <c r="L216" i="7" s="1"/>
  <c r="M216" i="7" s="1"/>
  <c r="N216" i="7" s="1"/>
  <c r="O216" i="7" s="1"/>
  <c r="P396" i="7"/>
  <c r="P401" i="7"/>
  <c r="P394" i="7" s="1"/>
  <c r="P164" i="7"/>
  <c r="AF401" i="7"/>
  <c r="AJ402" i="7"/>
  <c r="Q398" i="7"/>
  <c r="AC398" i="7"/>
  <c r="O397" i="7"/>
  <c r="AA397" i="7"/>
  <c r="AM397" i="7"/>
  <c r="O403" i="7"/>
  <c r="O321" i="7"/>
  <c r="H28" i="1"/>
  <c r="H29" i="1"/>
  <c r="H34" i="1"/>
  <c r="H35" i="1"/>
  <c r="H36" i="1"/>
  <c r="H37" i="1"/>
  <c r="H38" i="1"/>
  <c r="H71" i="1"/>
  <c r="H75" i="1" s="1"/>
  <c r="H72" i="1"/>
  <c r="H73" i="1"/>
  <c r="H74" i="1"/>
  <c r="H79" i="1"/>
  <c r="H81" i="1"/>
  <c r="H91" i="1"/>
  <c r="H93" i="1"/>
  <c r="H167" i="1"/>
  <c r="H397" i="1" s="1"/>
  <c r="H168" i="1"/>
  <c r="H206" i="1"/>
  <c r="H208" i="1"/>
  <c r="H209" i="1"/>
  <c r="H211" i="1"/>
  <c r="H221" i="1"/>
  <c r="H223" i="1"/>
  <c r="H227" i="1"/>
  <c r="H229" i="1"/>
  <c r="H310" i="1"/>
  <c r="H312" i="1"/>
  <c r="H396" i="1"/>
  <c r="H398" i="1"/>
  <c r="H399" i="1"/>
  <c r="H400" i="1"/>
  <c r="H403" i="1"/>
  <c r="H405" i="1"/>
  <c r="J29" i="1"/>
  <c r="K29" i="1"/>
  <c r="H210" i="1" l="1"/>
  <c r="H315" i="1"/>
  <c r="H391" i="1" s="1"/>
  <c r="H392" i="1" s="1"/>
  <c r="H212" i="1"/>
  <c r="H313" i="1" s="1"/>
  <c r="H314" i="1" s="1"/>
  <c r="H402" i="1"/>
  <c r="H401" i="1"/>
  <c r="H394" i="1" s="1"/>
  <c r="I392" i="7"/>
  <c r="J392" i="7" s="1"/>
  <c r="K392" i="7" s="1"/>
  <c r="L392" i="7" s="1"/>
  <c r="M392" i="7" s="1"/>
  <c r="N392" i="7" s="1"/>
  <c r="O392" i="7" s="1"/>
  <c r="P392" i="7" s="1"/>
  <c r="Q392" i="7" s="1"/>
  <c r="R392" i="7" s="1"/>
  <c r="S392" i="7" s="1"/>
  <c r="T392" i="7" s="1"/>
  <c r="U392" i="7" s="1"/>
  <c r="V392" i="7" s="1"/>
  <c r="W392" i="7" s="1"/>
  <c r="X392" i="7" s="1"/>
  <c r="Y392" i="7" s="1"/>
  <c r="Z392" i="7" s="1"/>
  <c r="AA392" i="7" s="1"/>
  <c r="AB392" i="7" s="1"/>
  <c r="AC392" i="7" s="1"/>
  <c r="AD392" i="7" s="1"/>
  <c r="AE392" i="7" s="1"/>
  <c r="AF392" i="7" s="1"/>
  <c r="AG392" i="7" s="1"/>
  <c r="AH392" i="7" s="1"/>
  <c r="AI392" i="7" s="1"/>
  <c r="AJ392" i="7" s="1"/>
  <c r="AK392" i="7" s="1"/>
  <c r="AL392" i="7" s="1"/>
  <c r="AM392" i="7" s="1"/>
  <c r="AN392" i="7" s="1"/>
  <c r="AO392" i="7" s="1"/>
  <c r="AP392" i="7" s="1"/>
  <c r="AQ392" i="7" s="1"/>
  <c r="AR392" i="7" s="1"/>
  <c r="AS392" i="7" s="1"/>
  <c r="AT392" i="7" s="1"/>
  <c r="AU392" i="7" s="1"/>
  <c r="AV392" i="7" s="1"/>
  <c r="AW392" i="7" s="1"/>
  <c r="AX392" i="7" s="1"/>
  <c r="AY392" i="7" s="1"/>
  <c r="AZ392" i="7" s="1"/>
  <c r="BA392" i="7" s="1"/>
  <c r="BB392" i="7" s="1"/>
  <c r="P218" i="7"/>
  <c r="N165" i="7"/>
  <c r="O165" i="7" s="1"/>
  <c r="P165" i="7" s="1"/>
  <c r="Q165" i="7" s="1"/>
  <c r="R165" i="7" s="1"/>
  <c r="S165" i="7" s="1"/>
  <c r="T165" i="7" s="1"/>
  <c r="U165" i="7" s="1"/>
  <c r="V165" i="7" s="1"/>
  <c r="W165" i="7" s="1"/>
  <c r="X165" i="7" s="1"/>
  <c r="Y165" i="7" s="1"/>
  <c r="Z165" i="7" s="1"/>
  <c r="AA165" i="7" s="1"/>
  <c r="AB165" i="7" s="1"/>
  <c r="AC165" i="7" s="1"/>
  <c r="AD165" i="7" s="1"/>
  <c r="AE165" i="7" s="1"/>
  <c r="AF165" i="7" s="1"/>
  <c r="AG165" i="7" s="1"/>
  <c r="AH165" i="7" s="1"/>
  <c r="AI165" i="7" s="1"/>
  <c r="AJ165" i="7" s="1"/>
  <c r="AK165" i="7" s="1"/>
  <c r="AL165" i="7" s="1"/>
  <c r="AM165" i="7" s="1"/>
  <c r="AN165" i="7" s="1"/>
  <c r="AO165" i="7" s="1"/>
  <c r="AP165" i="7" s="1"/>
  <c r="AQ165" i="7" s="1"/>
  <c r="AR165" i="7" s="1"/>
  <c r="AS165" i="7" s="1"/>
  <c r="AT165" i="7" s="1"/>
  <c r="AU165" i="7" s="1"/>
  <c r="AV165" i="7" s="1"/>
  <c r="AW165" i="7" s="1"/>
  <c r="AX165" i="7" s="1"/>
  <c r="AY165" i="7" s="1"/>
  <c r="AZ165" i="7" s="1"/>
  <c r="BA165" i="7" s="1"/>
  <c r="BB165" i="7" s="1"/>
  <c r="P171" i="7"/>
  <c r="Q171" i="7" s="1"/>
  <c r="R171" i="7" s="1"/>
  <c r="S171" i="7" s="1"/>
  <c r="T171" i="7" s="1"/>
  <c r="U171" i="7" s="1"/>
  <c r="V171" i="7" s="1"/>
  <c r="W171" i="7" s="1"/>
  <c r="X171" i="7" s="1"/>
  <c r="Y171" i="7" s="1"/>
  <c r="Z171" i="7" s="1"/>
  <c r="AA171" i="7" s="1"/>
  <c r="AB171" i="7" s="1"/>
  <c r="AC171" i="7" s="1"/>
  <c r="AD171" i="7" s="1"/>
  <c r="AE171" i="7" s="1"/>
  <c r="AF171" i="7" s="1"/>
  <c r="AG171" i="7" s="1"/>
  <c r="AH171" i="7" s="1"/>
  <c r="AI171" i="7" s="1"/>
  <c r="AJ171" i="7" s="1"/>
  <c r="AK171" i="7" s="1"/>
  <c r="AL171" i="7" s="1"/>
  <c r="AM171" i="7" s="1"/>
  <c r="AN171" i="7" s="1"/>
  <c r="O325" i="7"/>
  <c r="AG394" i="7"/>
  <c r="Y394" i="7"/>
  <c r="BC315" i="7"/>
  <c r="BC391" i="7" s="1"/>
  <c r="AF394" i="7"/>
  <c r="O354" i="7"/>
  <c r="T394" i="7"/>
  <c r="O323" i="7"/>
  <c r="P169" i="7"/>
  <c r="Q169" i="7" s="1"/>
  <c r="R169" i="7" s="1"/>
  <c r="S169" i="7" s="1"/>
  <c r="T169" i="7" s="1"/>
  <c r="U169" i="7" s="1"/>
  <c r="V169" i="7" s="1"/>
  <c r="W169" i="7" s="1"/>
  <c r="X169" i="7" s="1"/>
  <c r="Y169" i="7" s="1"/>
  <c r="Z169" i="7" s="1"/>
  <c r="AA169" i="7" s="1"/>
  <c r="AB169" i="7" s="1"/>
  <c r="AC169" i="7" s="1"/>
  <c r="AD169" i="7" s="1"/>
  <c r="AE169" i="7" s="1"/>
  <c r="AF169" i="7" s="1"/>
  <c r="AG169" i="7" s="1"/>
  <c r="AH169" i="7" s="1"/>
  <c r="AI169" i="7" s="1"/>
  <c r="AJ169" i="7" s="1"/>
  <c r="AK169" i="7" s="1"/>
  <c r="AL169" i="7" s="1"/>
  <c r="AM169" i="7" s="1"/>
  <c r="AN169" i="7" s="1"/>
  <c r="H394" i="7"/>
  <c r="R394" i="7"/>
  <c r="O317" i="7"/>
  <c r="P216" i="7"/>
  <c r="Q216" i="7" s="1"/>
  <c r="R216" i="7" s="1"/>
  <c r="S216" i="7" s="1"/>
  <c r="T216" i="7" s="1"/>
  <c r="U216" i="7" s="1"/>
  <c r="V216" i="7" s="1"/>
  <c r="W216" i="7" s="1"/>
  <c r="X216" i="7" s="1"/>
  <c r="Y216" i="7" s="1"/>
  <c r="Z216" i="7" s="1"/>
  <c r="AA216" i="7" s="1"/>
  <c r="AB216" i="7" s="1"/>
  <c r="AC216" i="7" s="1"/>
  <c r="AD216" i="7" s="1"/>
  <c r="AE216" i="7" s="1"/>
  <c r="AF216" i="7" s="1"/>
  <c r="AG216" i="7" s="1"/>
  <c r="AH216" i="7" s="1"/>
  <c r="AI216" i="7" s="1"/>
  <c r="AJ216" i="7" s="1"/>
  <c r="AK216" i="7" s="1"/>
  <c r="AL216" i="7" s="1"/>
  <c r="AM216" i="7" s="1"/>
  <c r="AN216" i="7" s="1"/>
  <c r="O362" i="7"/>
  <c r="I313" i="7"/>
  <c r="I314" i="7" s="1"/>
  <c r="J212" i="7"/>
  <c r="AI394" i="7"/>
  <c r="Q394" i="7"/>
  <c r="M394" i="7"/>
  <c r="H404" i="1"/>
  <c r="H393" i="1" s="1"/>
  <c r="J313" i="7" l="1"/>
  <c r="J314" i="7" s="1"/>
  <c r="K212" i="7"/>
  <c r="Q218" i="7"/>
  <c r="R218" i="7" s="1"/>
  <c r="S218" i="7" s="1"/>
  <c r="T218" i="7" s="1"/>
  <c r="U218" i="7" s="1"/>
  <c r="V218" i="7" s="1"/>
  <c r="W218" i="7" s="1"/>
  <c r="X218" i="7" s="1"/>
  <c r="Y218" i="7" s="1"/>
  <c r="Z218" i="7" s="1"/>
  <c r="AA218" i="7" s="1"/>
  <c r="AB218" i="7" s="1"/>
  <c r="AC218" i="7" s="1"/>
  <c r="AD218" i="7" s="1"/>
  <c r="AE218" i="7" s="1"/>
  <c r="AF218" i="7" s="1"/>
  <c r="AG218" i="7" s="1"/>
  <c r="AH218" i="7" s="1"/>
  <c r="AI218" i="7" s="1"/>
  <c r="AJ218" i="7" s="1"/>
  <c r="AK218" i="7" s="1"/>
  <c r="AL218" i="7" s="1"/>
  <c r="AM218" i="7" s="1"/>
  <c r="AN218" i="7" s="1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I90" i="6" s="1"/>
  <c r="H89" i="6"/>
  <c r="AA89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N82" i="6"/>
  <c r="M82" i="6"/>
  <c r="O82" i="6"/>
  <c r="AJ87" i="6"/>
  <c r="AI87" i="6"/>
  <c r="AH87" i="6"/>
  <c r="AG87" i="6"/>
  <c r="AF87" i="6"/>
  <c r="AE87" i="6"/>
  <c r="AD87" i="6"/>
  <c r="AC87" i="6"/>
  <c r="AB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AA87" i="6"/>
  <c r="AT87" i="6"/>
  <c r="AS87" i="6"/>
  <c r="AR87" i="6"/>
  <c r="AQ87" i="6"/>
  <c r="AP87" i="6"/>
  <c r="BC87" i="6" s="1"/>
  <c r="AO87" i="6"/>
  <c r="AN87" i="6"/>
  <c r="AM87" i="6"/>
  <c r="AL87" i="6"/>
  <c r="AK87" i="6"/>
  <c r="L152" i="6"/>
  <c r="AT85" i="6"/>
  <c r="AS85" i="6"/>
  <c r="BC85" i="6" s="1"/>
  <c r="AR85" i="6"/>
  <c r="AQ85" i="6"/>
  <c r="AP85" i="6"/>
  <c r="AO85" i="6"/>
  <c r="AN85" i="6"/>
  <c r="AM85" i="6"/>
  <c r="AL85" i="6"/>
  <c r="AK85" i="6"/>
  <c r="AJ85" i="6"/>
  <c r="AI85" i="6"/>
  <c r="AH85" i="6"/>
  <c r="AG85" i="6"/>
  <c r="AG210" i="6" s="1"/>
  <c r="AG204" i="6" s="1"/>
  <c r="AF85" i="6"/>
  <c r="AE85" i="6"/>
  <c r="AD85" i="6"/>
  <c r="AC85" i="6"/>
  <c r="AC210" i="6" s="1"/>
  <c r="AC204" i="6" s="1"/>
  <c r="AB85" i="6"/>
  <c r="AB210" i="6" s="1"/>
  <c r="AB204" i="6" s="1"/>
  <c r="AA85" i="6"/>
  <c r="Z85" i="6"/>
  <c r="Y85" i="6"/>
  <c r="X85" i="6"/>
  <c r="X210" i="6" s="1"/>
  <c r="X204" i="6" s="1"/>
  <c r="W85" i="6"/>
  <c r="W210" i="6" s="1"/>
  <c r="W204" i="6" s="1"/>
  <c r="V85" i="6"/>
  <c r="V210" i="6" s="1"/>
  <c r="V204" i="6" s="1"/>
  <c r="U85" i="6"/>
  <c r="U210" i="6" s="1"/>
  <c r="U204" i="6" s="1"/>
  <c r="T85" i="6"/>
  <c r="S85" i="6"/>
  <c r="R85" i="6"/>
  <c r="R210" i="6" s="1"/>
  <c r="R204" i="6" s="1"/>
  <c r="Q85" i="6"/>
  <c r="Q210" i="6" s="1"/>
  <c r="Q204" i="6" s="1"/>
  <c r="P85" i="6"/>
  <c r="P210" i="6" s="1"/>
  <c r="O85" i="6"/>
  <c r="N85" i="6"/>
  <c r="M85" i="6"/>
  <c r="M210" i="6" s="1"/>
  <c r="M204" i="6" s="1"/>
  <c r="L85" i="6"/>
  <c r="L210" i="6" s="1"/>
  <c r="L204" i="6" s="1"/>
  <c r="K85" i="6"/>
  <c r="K210" i="6" s="1"/>
  <c r="K204" i="6" s="1"/>
  <c r="J210" i="6"/>
  <c r="J204" i="6" s="1"/>
  <c r="Z210" i="6"/>
  <c r="Z204" i="6" s="1"/>
  <c r="N210" i="6"/>
  <c r="N204" i="6" s="1"/>
  <c r="AD79" i="6"/>
  <c r="T79" i="6"/>
  <c r="R79" i="6"/>
  <c r="AB74" i="6"/>
  <c r="Z74" i="6"/>
  <c r="P74" i="6"/>
  <c r="R73" i="6"/>
  <c r="X18" i="6"/>
  <c r="V18" i="6"/>
  <c r="K18" i="6"/>
  <c r="Y206" i="6"/>
  <c r="Y200" i="6" s="1"/>
  <c r="M206" i="6"/>
  <c r="M200" i="6" s="1"/>
  <c r="R12" i="6"/>
  <c r="BC389" i="6"/>
  <c r="AH389" i="6"/>
  <c r="AG389" i="6"/>
  <c r="AF389" i="6"/>
  <c r="AE389" i="6"/>
  <c r="AD389" i="6"/>
  <c r="AC389" i="6"/>
  <c r="AB389" i="6"/>
  <c r="AA389" i="6"/>
  <c r="Z389" i="6"/>
  <c r="Y389" i="6"/>
  <c r="X389" i="6"/>
  <c r="W389" i="6"/>
  <c r="V389" i="6"/>
  <c r="U389" i="6"/>
  <c r="T389" i="6"/>
  <c r="S389" i="6"/>
  <c r="R389" i="6"/>
  <c r="Q389" i="6"/>
  <c r="P389" i="6"/>
  <c r="O389" i="6"/>
  <c r="N389" i="6"/>
  <c r="M389" i="6"/>
  <c r="L389" i="6"/>
  <c r="Y210" i="6"/>
  <c r="Y204" i="6" s="1"/>
  <c r="I210" i="6"/>
  <c r="I204" i="6" s="1"/>
  <c r="H210" i="6"/>
  <c r="H204" i="6" s="1"/>
  <c r="O208" i="6"/>
  <c r="O202" i="6" s="1"/>
  <c r="AS204" i="6"/>
  <c r="AR204" i="6"/>
  <c r="AQ204" i="6"/>
  <c r="AP204" i="6"/>
  <c r="AO204" i="6"/>
  <c r="AN204" i="6"/>
  <c r="AM204" i="6"/>
  <c r="AL204" i="6"/>
  <c r="AK204" i="6"/>
  <c r="AJ204" i="6"/>
  <c r="AJ198" i="6" s="1"/>
  <c r="AI204" i="6"/>
  <c r="AH204" i="6"/>
  <c r="AI203" i="6"/>
  <c r="AH202" i="6"/>
  <c r="I202" i="6"/>
  <c r="H202" i="6"/>
  <c r="AG201" i="6"/>
  <c r="AG197" i="6" s="1"/>
  <c r="AF201" i="6"/>
  <c r="AF197" i="6" s="1"/>
  <c r="AE201" i="6"/>
  <c r="AE197" i="6" s="1"/>
  <c r="AD201" i="6"/>
  <c r="AD197" i="6" s="1"/>
  <c r="AC201" i="6"/>
  <c r="AC197" i="6" s="1"/>
  <c r="AB201" i="6"/>
  <c r="AB197" i="6" s="1"/>
  <c r="AA201" i="6"/>
  <c r="AA197" i="6" s="1"/>
  <c r="Z201" i="6"/>
  <c r="J201" i="6"/>
  <c r="I201" i="6"/>
  <c r="H201" i="6"/>
  <c r="H197" i="6" s="1"/>
  <c r="L200" i="6"/>
  <c r="K200" i="6"/>
  <c r="J200" i="6"/>
  <c r="I200" i="6"/>
  <c r="H200" i="6"/>
  <c r="AJ197" i="6"/>
  <c r="AI197" i="6"/>
  <c r="AH197" i="6"/>
  <c r="Z197" i="6"/>
  <c r="J197" i="6"/>
  <c r="I197" i="6"/>
  <c r="BB196" i="6"/>
  <c r="AK196" i="6"/>
  <c r="AJ196" i="6"/>
  <c r="AI196" i="6"/>
  <c r="AH196" i="6"/>
  <c r="BB189" i="6"/>
  <c r="BB179" i="6"/>
  <c r="BA179" i="6"/>
  <c r="BB178" i="6"/>
  <c r="BA178" i="6"/>
  <c r="BB177" i="6"/>
  <c r="BA177" i="6"/>
  <c r="BB176" i="6"/>
  <c r="BA176" i="6"/>
  <c r="BC175" i="6"/>
  <c r="BB174" i="6"/>
  <c r="BA174" i="6"/>
  <c r="BC173" i="6"/>
  <c r="BB172" i="6"/>
  <c r="BC171" i="6"/>
  <c r="BC170" i="6"/>
  <c r="BC169" i="6"/>
  <c r="BC168" i="6"/>
  <c r="BC167" i="6"/>
  <c r="BC166" i="6"/>
  <c r="BC165" i="6"/>
  <c r="BC164" i="6"/>
  <c r="BC163" i="6"/>
  <c r="BC162" i="6"/>
  <c r="BC161" i="6"/>
  <c r="BC160" i="6"/>
  <c r="BC159" i="6"/>
  <c r="BC158" i="6"/>
  <c r="BC157" i="6"/>
  <c r="BB155" i="6"/>
  <c r="BC155" i="6" s="1"/>
  <c r="BB154" i="6"/>
  <c r="BC154" i="6" s="1"/>
  <c r="BB153" i="6"/>
  <c r="BC153" i="6" s="1"/>
  <c r="H151" i="6"/>
  <c r="I151" i="6" s="1"/>
  <c r="J151" i="6" s="1"/>
  <c r="K151" i="6" s="1"/>
  <c r="L151" i="6" s="1"/>
  <c r="M151" i="6" s="1"/>
  <c r="N151" i="6" s="1"/>
  <c r="O151" i="6" s="1"/>
  <c r="P151" i="6" s="1"/>
  <c r="Q151" i="6" s="1"/>
  <c r="R151" i="6" s="1"/>
  <c r="S151" i="6" s="1"/>
  <c r="T151" i="6" s="1"/>
  <c r="U151" i="6" s="1"/>
  <c r="V151" i="6" s="1"/>
  <c r="W151" i="6" s="1"/>
  <c r="X151" i="6" s="1"/>
  <c r="Y151" i="6" s="1"/>
  <c r="Z151" i="6" s="1"/>
  <c r="AA151" i="6" s="1"/>
  <c r="AB151" i="6" s="1"/>
  <c r="AC151" i="6" s="1"/>
  <c r="AD151" i="6" s="1"/>
  <c r="AE151" i="6" s="1"/>
  <c r="AF151" i="6" s="1"/>
  <c r="AG151" i="6" s="1"/>
  <c r="AH151" i="6" s="1"/>
  <c r="AI151" i="6" s="1"/>
  <c r="AJ151" i="6" s="1"/>
  <c r="AK151" i="6" s="1"/>
  <c r="AL151" i="6" s="1"/>
  <c r="AM151" i="6" s="1"/>
  <c r="AN151" i="6" s="1"/>
  <c r="AO151" i="6" s="1"/>
  <c r="AP151" i="6" s="1"/>
  <c r="AQ151" i="6" s="1"/>
  <c r="AR151" i="6" s="1"/>
  <c r="AS151" i="6" s="1"/>
  <c r="AT151" i="6" s="1"/>
  <c r="H149" i="6"/>
  <c r="I149" i="6" s="1"/>
  <c r="J149" i="6" s="1"/>
  <c r="K149" i="6" s="1"/>
  <c r="L149" i="6" s="1"/>
  <c r="M149" i="6" s="1"/>
  <c r="N149" i="6" s="1"/>
  <c r="O149" i="6" s="1"/>
  <c r="P149" i="6" s="1"/>
  <c r="Q149" i="6" s="1"/>
  <c r="R149" i="6" s="1"/>
  <c r="S149" i="6" s="1"/>
  <c r="T149" i="6" s="1"/>
  <c r="U149" i="6" s="1"/>
  <c r="V149" i="6" s="1"/>
  <c r="W149" i="6" s="1"/>
  <c r="X149" i="6" s="1"/>
  <c r="Y149" i="6" s="1"/>
  <c r="Z149" i="6" s="1"/>
  <c r="AA149" i="6" s="1"/>
  <c r="AB149" i="6" s="1"/>
  <c r="AC149" i="6" s="1"/>
  <c r="AD149" i="6" s="1"/>
  <c r="AE149" i="6" s="1"/>
  <c r="AF149" i="6" s="1"/>
  <c r="AG149" i="6" s="1"/>
  <c r="AH149" i="6" s="1"/>
  <c r="AI149" i="6" s="1"/>
  <c r="AJ149" i="6" s="1"/>
  <c r="AK149" i="6" s="1"/>
  <c r="AL149" i="6" s="1"/>
  <c r="AM149" i="6" s="1"/>
  <c r="AN149" i="6" s="1"/>
  <c r="AO149" i="6" s="1"/>
  <c r="AP149" i="6" s="1"/>
  <c r="AQ149" i="6" s="1"/>
  <c r="AR149" i="6" s="1"/>
  <c r="AS149" i="6" s="1"/>
  <c r="AT149" i="6" s="1"/>
  <c r="BM148" i="6"/>
  <c r="BL147" i="6"/>
  <c r="BM147" i="6" s="1"/>
  <c r="BM146" i="6"/>
  <c r="H145" i="6"/>
  <c r="I145" i="6" s="1"/>
  <c r="J145" i="6" s="1"/>
  <c r="K145" i="6" s="1"/>
  <c r="L145" i="6" s="1"/>
  <c r="M145" i="6" s="1"/>
  <c r="N145" i="6" s="1"/>
  <c r="O145" i="6" s="1"/>
  <c r="P145" i="6" s="1"/>
  <c r="Q145" i="6" s="1"/>
  <c r="R145" i="6" s="1"/>
  <c r="S145" i="6" s="1"/>
  <c r="T145" i="6" s="1"/>
  <c r="U145" i="6" s="1"/>
  <c r="V145" i="6" s="1"/>
  <c r="W145" i="6" s="1"/>
  <c r="X145" i="6" s="1"/>
  <c r="Y145" i="6" s="1"/>
  <c r="Z145" i="6" s="1"/>
  <c r="AA145" i="6" s="1"/>
  <c r="AB145" i="6" s="1"/>
  <c r="AC145" i="6" s="1"/>
  <c r="AD145" i="6" s="1"/>
  <c r="AE145" i="6" s="1"/>
  <c r="AF145" i="6" s="1"/>
  <c r="AG145" i="6" s="1"/>
  <c r="AH145" i="6" s="1"/>
  <c r="AI145" i="6" s="1"/>
  <c r="AJ145" i="6" s="1"/>
  <c r="AK145" i="6" s="1"/>
  <c r="AL145" i="6" s="1"/>
  <c r="AM145" i="6" s="1"/>
  <c r="AN145" i="6" s="1"/>
  <c r="AO145" i="6" s="1"/>
  <c r="AP145" i="6" s="1"/>
  <c r="AQ145" i="6" s="1"/>
  <c r="AR145" i="6" s="1"/>
  <c r="AS145" i="6" s="1"/>
  <c r="AT145" i="6" s="1"/>
  <c r="H143" i="6"/>
  <c r="I143" i="6" s="1"/>
  <c r="J143" i="6" s="1"/>
  <c r="K143" i="6" s="1"/>
  <c r="L143" i="6" s="1"/>
  <c r="M143" i="6" s="1"/>
  <c r="N143" i="6" s="1"/>
  <c r="O143" i="6" s="1"/>
  <c r="P143" i="6" s="1"/>
  <c r="Q143" i="6" s="1"/>
  <c r="R143" i="6" s="1"/>
  <c r="S143" i="6" s="1"/>
  <c r="T143" i="6" s="1"/>
  <c r="U143" i="6" s="1"/>
  <c r="V143" i="6" s="1"/>
  <c r="W143" i="6" s="1"/>
  <c r="X143" i="6" s="1"/>
  <c r="Y143" i="6" s="1"/>
  <c r="Z143" i="6" s="1"/>
  <c r="AA143" i="6" s="1"/>
  <c r="AB143" i="6" s="1"/>
  <c r="AC143" i="6" s="1"/>
  <c r="AD143" i="6" s="1"/>
  <c r="AE143" i="6" s="1"/>
  <c r="AF143" i="6" s="1"/>
  <c r="AG143" i="6" s="1"/>
  <c r="AH143" i="6" s="1"/>
  <c r="AI143" i="6" s="1"/>
  <c r="AJ143" i="6" s="1"/>
  <c r="AK143" i="6" s="1"/>
  <c r="AL143" i="6" s="1"/>
  <c r="AM143" i="6" s="1"/>
  <c r="AN143" i="6" s="1"/>
  <c r="AO143" i="6" s="1"/>
  <c r="AP143" i="6" s="1"/>
  <c r="AQ143" i="6" s="1"/>
  <c r="AR143" i="6" s="1"/>
  <c r="AS143" i="6" s="1"/>
  <c r="AT143" i="6" s="1"/>
  <c r="BM142" i="6"/>
  <c r="BL141" i="6"/>
  <c r="BM141" i="6" s="1"/>
  <c r="BM140" i="6"/>
  <c r="H139" i="6"/>
  <c r="I139" i="6" s="1"/>
  <c r="J139" i="6" s="1"/>
  <c r="K139" i="6" s="1"/>
  <c r="L139" i="6" s="1"/>
  <c r="M139" i="6" s="1"/>
  <c r="N139" i="6" s="1"/>
  <c r="O139" i="6" s="1"/>
  <c r="P139" i="6" s="1"/>
  <c r="Q139" i="6" s="1"/>
  <c r="R139" i="6" s="1"/>
  <c r="S139" i="6" s="1"/>
  <c r="T139" i="6" s="1"/>
  <c r="U139" i="6" s="1"/>
  <c r="V139" i="6" s="1"/>
  <c r="W139" i="6" s="1"/>
  <c r="X139" i="6" s="1"/>
  <c r="Y139" i="6" s="1"/>
  <c r="Z139" i="6" s="1"/>
  <c r="AA139" i="6" s="1"/>
  <c r="AB139" i="6" s="1"/>
  <c r="AC139" i="6" s="1"/>
  <c r="AD139" i="6" s="1"/>
  <c r="AE139" i="6" s="1"/>
  <c r="AF139" i="6" s="1"/>
  <c r="AG139" i="6" s="1"/>
  <c r="AH139" i="6" s="1"/>
  <c r="AI139" i="6" s="1"/>
  <c r="AJ139" i="6" s="1"/>
  <c r="AK139" i="6" s="1"/>
  <c r="AL139" i="6" s="1"/>
  <c r="AM139" i="6" s="1"/>
  <c r="AN139" i="6" s="1"/>
  <c r="AO139" i="6" s="1"/>
  <c r="AP139" i="6" s="1"/>
  <c r="AQ139" i="6" s="1"/>
  <c r="AR139" i="6" s="1"/>
  <c r="AS139" i="6" s="1"/>
  <c r="AT139" i="6" s="1"/>
  <c r="H137" i="6"/>
  <c r="I137" i="6" s="1"/>
  <c r="J137" i="6" s="1"/>
  <c r="K137" i="6" s="1"/>
  <c r="L137" i="6" s="1"/>
  <c r="M137" i="6" s="1"/>
  <c r="N137" i="6" s="1"/>
  <c r="O137" i="6" s="1"/>
  <c r="P137" i="6" s="1"/>
  <c r="Q137" i="6" s="1"/>
  <c r="R137" i="6" s="1"/>
  <c r="S137" i="6" s="1"/>
  <c r="T137" i="6" s="1"/>
  <c r="U137" i="6" s="1"/>
  <c r="V137" i="6" s="1"/>
  <c r="W137" i="6" s="1"/>
  <c r="X137" i="6" s="1"/>
  <c r="Y137" i="6" s="1"/>
  <c r="Z137" i="6" s="1"/>
  <c r="AA137" i="6" s="1"/>
  <c r="AB137" i="6" s="1"/>
  <c r="AC137" i="6" s="1"/>
  <c r="AD137" i="6" s="1"/>
  <c r="AE137" i="6" s="1"/>
  <c r="AF137" i="6" s="1"/>
  <c r="AG137" i="6" s="1"/>
  <c r="AH137" i="6" s="1"/>
  <c r="AI137" i="6" s="1"/>
  <c r="AJ137" i="6" s="1"/>
  <c r="AK137" i="6" s="1"/>
  <c r="AL137" i="6" s="1"/>
  <c r="AM137" i="6" s="1"/>
  <c r="AN137" i="6" s="1"/>
  <c r="AO137" i="6" s="1"/>
  <c r="AP137" i="6" s="1"/>
  <c r="AQ137" i="6" s="1"/>
  <c r="AR137" i="6" s="1"/>
  <c r="AS137" i="6" s="1"/>
  <c r="AT137" i="6" s="1"/>
  <c r="BM136" i="6"/>
  <c r="BL135" i="6"/>
  <c r="BM135" i="6" s="1"/>
  <c r="BM134" i="6"/>
  <c r="BM130" i="6"/>
  <c r="BM129" i="6"/>
  <c r="BL129" i="6"/>
  <c r="BM128" i="6"/>
  <c r="BB127" i="6"/>
  <c r="BC127" i="6" s="1"/>
  <c r="BD127" i="6" s="1"/>
  <c r="BE127" i="6" s="1"/>
  <c r="BF127" i="6" s="1"/>
  <c r="BG127" i="6" s="1"/>
  <c r="BH127" i="6" s="1"/>
  <c r="BI127" i="6" s="1"/>
  <c r="BJ127" i="6" s="1"/>
  <c r="BK127" i="6" s="1"/>
  <c r="BM124" i="6"/>
  <c r="BM123" i="6"/>
  <c r="BL123" i="6"/>
  <c r="BM122" i="6"/>
  <c r="BM118" i="6"/>
  <c r="BM117" i="6"/>
  <c r="BL117" i="6"/>
  <c r="BM116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BL111" i="6"/>
  <c r="AK111" i="6"/>
  <c r="AJ111" i="6"/>
  <c r="AI111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BC110" i="6"/>
  <c r="BM110" i="6" s="1"/>
  <c r="BD109" i="6"/>
  <c r="BE109" i="6" s="1"/>
  <c r="BF109" i="6" s="1"/>
  <c r="BG109" i="6" s="1"/>
  <c r="BH109" i="6" s="1"/>
  <c r="BI109" i="6" s="1"/>
  <c r="BJ109" i="6" s="1"/>
  <c r="BK109" i="6" s="1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BD107" i="6"/>
  <c r="BE107" i="6" s="1"/>
  <c r="BF107" i="6" s="1"/>
  <c r="BG107" i="6" s="1"/>
  <c r="BH107" i="6" s="1"/>
  <c r="BI107" i="6" s="1"/>
  <c r="BJ107" i="6" s="1"/>
  <c r="BK107" i="6" s="1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BL105" i="6"/>
  <c r="AP105" i="6"/>
  <c r="AO105" i="6"/>
  <c r="AN105" i="6"/>
  <c r="AM105" i="6"/>
  <c r="AL105" i="6"/>
  <c r="AK105" i="6"/>
  <c r="AJ105" i="6"/>
  <c r="AI105" i="6"/>
  <c r="AH105" i="6"/>
  <c r="AH209" i="6" s="1"/>
  <c r="AH203" i="6" s="1"/>
  <c r="AH198" i="6" s="1"/>
  <c r="AG105" i="6"/>
  <c r="AG209" i="6" s="1"/>
  <c r="AG203" i="6" s="1"/>
  <c r="AF105" i="6"/>
  <c r="AF209" i="6" s="1"/>
  <c r="AF203" i="6" s="1"/>
  <c r="AE105" i="6"/>
  <c r="AE209" i="6" s="1"/>
  <c r="AE203" i="6" s="1"/>
  <c r="AD105" i="6"/>
  <c r="AD209" i="6" s="1"/>
  <c r="AD203" i="6" s="1"/>
  <c r="AC105" i="6"/>
  <c r="AC209" i="6" s="1"/>
  <c r="AC203" i="6" s="1"/>
  <c r="AB105" i="6"/>
  <c r="AB209" i="6" s="1"/>
  <c r="AB203" i="6" s="1"/>
  <c r="AA105" i="6"/>
  <c r="AA209" i="6" s="1"/>
  <c r="AA203" i="6" s="1"/>
  <c r="Z105" i="6"/>
  <c r="Z209" i="6" s="1"/>
  <c r="Z203" i="6" s="1"/>
  <c r="Y105" i="6"/>
  <c r="Y209" i="6" s="1"/>
  <c r="Y203" i="6" s="1"/>
  <c r="X105" i="6"/>
  <c r="X209" i="6" s="1"/>
  <c r="X203" i="6" s="1"/>
  <c r="W105" i="6"/>
  <c r="W209" i="6" s="1"/>
  <c r="W203" i="6" s="1"/>
  <c r="V105" i="6"/>
  <c r="V209" i="6" s="1"/>
  <c r="V203" i="6" s="1"/>
  <c r="U105" i="6"/>
  <c r="U209" i="6" s="1"/>
  <c r="U203" i="6" s="1"/>
  <c r="T105" i="6"/>
  <c r="S105" i="6"/>
  <c r="R105" i="6"/>
  <c r="R209" i="6" s="1"/>
  <c r="R203" i="6" s="1"/>
  <c r="Q105" i="6"/>
  <c r="Q209" i="6" s="1"/>
  <c r="Q203" i="6" s="1"/>
  <c r="P105" i="6"/>
  <c r="P209" i="6" s="1"/>
  <c r="P203" i="6" s="1"/>
  <c r="O105" i="6"/>
  <c r="O209" i="6" s="1"/>
  <c r="O203" i="6" s="1"/>
  <c r="N105" i="6"/>
  <c r="N209" i="6" s="1"/>
  <c r="N203" i="6" s="1"/>
  <c r="M105" i="6"/>
  <c r="M209" i="6" s="1"/>
  <c r="M203" i="6" s="1"/>
  <c r="L105" i="6"/>
  <c r="L209" i="6" s="1"/>
  <c r="L203" i="6" s="1"/>
  <c r="K105" i="6"/>
  <c r="K209" i="6" s="1"/>
  <c r="K203" i="6" s="1"/>
  <c r="J105" i="6"/>
  <c r="J209" i="6" s="1"/>
  <c r="J203" i="6" s="1"/>
  <c r="I105" i="6"/>
  <c r="I209" i="6" s="1"/>
  <c r="I203" i="6" s="1"/>
  <c r="H105" i="6"/>
  <c r="H209" i="6" s="1"/>
  <c r="H203" i="6" s="1"/>
  <c r="BC104" i="6"/>
  <c r="BM104" i="6" s="1"/>
  <c r="BG103" i="6"/>
  <c r="BH103" i="6" s="1"/>
  <c r="BI103" i="6" s="1"/>
  <c r="BJ103" i="6" s="1"/>
  <c r="BK103" i="6" s="1"/>
  <c r="BD103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BG101" i="6"/>
  <c r="BH101" i="6" s="1"/>
  <c r="BI101" i="6" s="1"/>
  <c r="BJ101" i="6" s="1"/>
  <c r="BK101" i="6" s="1"/>
  <c r="BD101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BL99" i="6"/>
  <c r="BE99" i="6"/>
  <c r="AL99" i="6"/>
  <c r="AK99" i="6"/>
  <c r="AJ99" i="6"/>
  <c r="AI99" i="6"/>
  <c r="AH99" i="6"/>
  <c r="AG99" i="6"/>
  <c r="AF99" i="6"/>
  <c r="AF208" i="6" s="1"/>
  <c r="AF202" i="6" s="1"/>
  <c r="AE99" i="6"/>
  <c r="AD99" i="6"/>
  <c r="AD208" i="6" s="1"/>
  <c r="AD202" i="6" s="1"/>
  <c r="AC99" i="6"/>
  <c r="AB99" i="6"/>
  <c r="AA99" i="6"/>
  <c r="AA208" i="6" s="1"/>
  <c r="AA202" i="6" s="1"/>
  <c r="Z99" i="6"/>
  <c r="Y99" i="6"/>
  <c r="X99" i="6"/>
  <c r="X208" i="6" s="1"/>
  <c r="X202" i="6" s="1"/>
  <c r="W99" i="6"/>
  <c r="V99" i="6"/>
  <c r="U99" i="6"/>
  <c r="T99" i="6"/>
  <c r="T208" i="6" s="1"/>
  <c r="T202" i="6" s="1"/>
  <c r="S99" i="6"/>
  <c r="R99" i="6"/>
  <c r="R208" i="6" s="1"/>
  <c r="R202" i="6" s="1"/>
  <c r="Q99" i="6"/>
  <c r="P99" i="6"/>
  <c r="P208" i="6" s="1"/>
  <c r="P202" i="6" s="1"/>
  <c r="O99" i="6"/>
  <c r="N99" i="6"/>
  <c r="N208" i="6" s="1"/>
  <c r="N202" i="6" s="1"/>
  <c r="M99" i="6"/>
  <c r="L99" i="6"/>
  <c r="L208" i="6" s="1"/>
  <c r="L202" i="6" s="1"/>
  <c r="K99" i="6"/>
  <c r="J99" i="6"/>
  <c r="I99" i="6"/>
  <c r="H99" i="6"/>
  <c r="BF98" i="6"/>
  <c r="BC98" i="6"/>
  <c r="BL96" i="6"/>
  <c r="BM92" i="6"/>
  <c r="BM91" i="6"/>
  <c r="BB90" i="6"/>
  <c r="BC90" i="6" s="1"/>
  <c r="BD90" i="6" s="1"/>
  <c r="BE90" i="6" s="1"/>
  <c r="BF90" i="6" s="1"/>
  <c r="BG90" i="6" s="1"/>
  <c r="BH90" i="6" s="1"/>
  <c r="BI90" i="6" s="1"/>
  <c r="BJ90" i="6" s="1"/>
  <c r="BK90" i="6" s="1"/>
  <c r="AL88" i="6"/>
  <c r="BL85" i="6"/>
  <c r="BM84" i="6"/>
  <c r="BD83" i="6"/>
  <c r="BE83" i="6" s="1"/>
  <c r="BF83" i="6" s="1"/>
  <c r="BG83" i="6" s="1"/>
  <c r="BH83" i="6" s="1"/>
  <c r="BI83" i="6" s="1"/>
  <c r="BJ83" i="6" s="1"/>
  <c r="BK83" i="6" s="1"/>
  <c r="BB83" i="6"/>
  <c r="BB81" i="6"/>
  <c r="BL79" i="6"/>
  <c r="AT80" i="6"/>
  <c r="AS80" i="6"/>
  <c r="AR79" i="6"/>
  <c r="AT78" i="6"/>
  <c r="AP80" i="6" s="1"/>
  <c r="AS78" i="6"/>
  <c r="AO79" i="6" s="1"/>
  <c r="AR78" i="6"/>
  <c r="AN80" i="6" s="1"/>
  <c r="AQ78" i="6"/>
  <c r="AM79" i="6" s="1"/>
  <c r="AP78" i="6"/>
  <c r="AL79" i="6" s="1"/>
  <c r="AO78" i="6"/>
  <c r="AM82" i="6" s="1"/>
  <c r="AN78" i="6"/>
  <c r="AL82" i="6" s="1"/>
  <c r="AM78" i="6"/>
  <c r="AK79" i="6" s="1"/>
  <c r="AL78" i="6"/>
  <c r="AJ79" i="6" s="1"/>
  <c r="AK78" i="6"/>
  <c r="AH80" i="6" s="1"/>
  <c r="AJ78" i="6"/>
  <c r="AG80" i="6" s="1"/>
  <c r="AI78" i="6"/>
  <c r="AF80" i="6" s="1"/>
  <c r="AH78" i="6"/>
  <c r="AE80" i="6" s="1"/>
  <c r="AG78" i="6"/>
  <c r="AD80" i="6" s="1"/>
  <c r="AC80" i="6"/>
  <c r="AA79" i="6"/>
  <c r="Z79" i="6"/>
  <c r="X79" i="6"/>
  <c r="V80" i="6"/>
  <c r="U80" i="6"/>
  <c r="Q79" i="6"/>
  <c r="O79" i="6"/>
  <c r="O152" i="6" s="1"/>
  <c r="N79" i="6"/>
  <c r="M79" i="6"/>
  <c r="L79" i="6"/>
  <c r="I82" i="6"/>
  <c r="H82" i="6"/>
  <c r="BL77" i="6"/>
  <c r="BM75" i="6"/>
  <c r="AT73" i="6"/>
  <c r="AS73" i="6"/>
  <c r="AR73" i="6"/>
  <c r="AQ73" i="6"/>
  <c r="AP73" i="6"/>
  <c r="AO73" i="6"/>
  <c r="AN73" i="6"/>
  <c r="AM73" i="6"/>
  <c r="AL73" i="6"/>
  <c r="AK73" i="6"/>
  <c r="AT74" i="6"/>
  <c r="AS74" i="6"/>
  <c r="AR74" i="6"/>
  <c r="AQ74" i="6"/>
  <c r="AT72" i="6"/>
  <c r="AP74" i="6" s="1"/>
  <c r="AS72" i="6"/>
  <c r="AO74" i="6" s="1"/>
  <c r="AR72" i="6"/>
  <c r="AN74" i="6" s="1"/>
  <c r="AQ72" i="6"/>
  <c r="AM74" i="6" s="1"/>
  <c r="AP72" i="6"/>
  <c r="AN76" i="6" s="1"/>
  <c r="AO72" i="6"/>
  <c r="AK74" i="6" s="1"/>
  <c r="AN72" i="6"/>
  <c r="AJ74" i="6" s="1"/>
  <c r="AM72" i="6"/>
  <c r="AK76" i="6" s="1"/>
  <c r="AL72" i="6"/>
  <c r="AI74" i="6" s="1"/>
  <c r="AK72" i="6"/>
  <c r="AH74" i="6" s="1"/>
  <c r="AJ72" i="6"/>
  <c r="AG74" i="6" s="1"/>
  <c r="AI72" i="6"/>
  <c r="AF74" i="6" s="1"/>
  <c r="AH72" i="6"/>
  <c r="AE74" i="6" s="1"/>
  <c r="AG72" i="6"/>
  <c r="AD74" i="6" s="1"/>
  <c r="AC74" i="6"/>
  <c r="AC73" i="6"/>
  <c r="AB73" i="6"/>
  <c r="AA73" i="6"/>
  <c r="Y74" i="6"/>
  <c r="X74" i="6"/>
  <c r="W74" i="6"/>
  <c r="V74" i="6"/>
  <c r="U74" i="6"/>
  <c r="T74" i="6"/>
  <c r="S74" i="6"/>
  <c r="R74" i="6"/>
  <c r="Q74" i="6"/>
  <c r="Q73" i="6"/>
  <c r="P73" i="6"/>
  <c r="O73" i="6"/>
  <c r="M72" i="6"/>
  <c r="L76" i="6" s="1"/>
  <c r="L72" i="6"/>
  <c r="I74" i="6" s="1"/>
  <c r="K72" i="6"/>
  <c r="J76" i="6" s="1"/>
  <c r="I76" i="6"/>
  <c r="H76" i="6"/>
  <c r="BM68" i="6"/>
  <c r="BM67" i="6"/>
  <c r="BM66" i="6"/>
  <c r="BM64" i="6"/>
  <c r="BM63" i="6"/>
  <c r="BM62" i="6"/>
  <c r="BM61" i="6"/>
  <c r="BM60" i="6"/>
  <c r="BM58" i="6"/>
  <c r="BM54" i="6"/>
  <c r="BM51" i="6"/>
  <c r="BM50" i="6"/>
  <c r="BM49" i="6"/>
  <c r="BM48" i="6"/>
  <c r="BM44" i="6"/>
  <c r="BM43" i="6"/>
  <c r="BM42" i="6"/>
  <c r="BM39" i="6"/>
  <c r="BM38" i="6"/>
  <c r="BM37" i="6"/>
  <c r="BM36" i="6"/>
  <c r="BM31" i="6"/>
  <c r="BM30" i="6"/>
  <c r="BM29" i="6"/>
  <c r="BM28" i="6"/>
  <c r="BM26" i="6"/>
  <c r="BM22" i="6"/>
  <c r="BD21" i="6"/>
  <c r="BE21" i="6" s="1"/>
  <c r="BF21" i="6" s="1"/>
  <c r="BG21" i="6" s="1"/>
  <c r="BH21" i="6" s="1"/>
  <c r="BI21" i="6" s="1"/>
  <c r="BJ21" i="6" s="1"/>
  <c r="BK21" i="6" s="1"/>
  <c r="BL21" i="6" s="1"/>
  <c r="BB21" i="6"/>
  <c r="BM19" i="6"/>
  <c r="BD19" i="6"/>
  <c r="BE19" i="6" s="1"/>
  <c r="BF19" i="6" s="1"/>
  <c r="BG19" i="6" s="1"/>
  <c r="BH19" i="6" s="1"/>
  <c r="BI19" i="6" s="1"/>
  <c r="BJ19" i="6" s="1"/>
  <c r="BK19" i="6" s="1"/>
  <c r="BB19" i="6"/>
  <c r="AT17" i="6"/>
  <c r="AS17" i="6"/>
  <c r="AR17" i="6"/>
  <c r="AQ17" i="6"/>
  <c r="AP17" i="6"/>
  <c r="AO17" i="6"/>
  <c r="AN17" i="6"/>
  <c r="AM17" i="6"/>
  <c r="AL17" i="6"/>
  <c r="AK17" i="6"/>
  <c r="AT18" i="6"/>
  <c r="AS18" i="6"/>
  <c r="AR18" i="6"/>
  <c r="AQ18" i="6"/>
  <c r="BC18" i="6" s="1"/>
  <c r="AT16" i="6"/>
  <c r="AP18" i="6" s="1"/>
  <c r="AS16" i="6"/>
  <c r="AO18" i="6" s="1"/>
  <c r="AR16" i="6"/>
  <c r="AN18" i="6" s="1"/>
  <c r="AQ16" i="6"/>
  <c r="AM18" i="6" s="1"/>
  <c r="AP16" i="6"/>
  <c r="AL18" i="6" s="1"/>
  <c r="AO16" i="6"/>
  <c r="AK18" i="6" s="1"/>
  <c r="AN16" i="6"/>
  <c r="AL20" i="6" s="1"/>
  <c r="AM16" i="6"/>
  <c r="AL16" i="6"/>
  <c r="AI18" i="6" s="1"/>
  <c r="AK16" i="6"/>
  <c r="AH18" i="6" s="1"/>
  <c r="AJ16" i="6"/>
  <c r="AG18" i="6" s="1"/>
  <c r="AI16" i="6"/>
  <c r="AF18" i="6" s="1"/>
  <c r="AH16" i="6"/>
  <c r="AE18" i="6" s="1"/>
  <c r="AG16" i="6"/>
  <c r="AD18" i="6" s="1"/>
  <c r="AC18" i="6"/>
  <c r="AB18" i="6"/>
  <c r="AA18" i="6"/>
  <c r="Z18" i="6"/>
  <c r="Y18" i="6"/>
  <c r="U18" i="6"/>
  <c r="T18" i="6"/>
  <c r="S18" i="6"/>
  <c r="R18" i="6"/>
  <c r="Q18" i="6"/>
  <c r="P18" i="6"/>
  <c r="O18" i="6"/>
  <c r="N18" i="6"/>
  <c r="M16" i="6"/>
  <c r="J18" i="6" s="1"/>
  <c r="L16" i="6"/>
  <c r="I18" i="6" s="1"/>
  <c r="K16" i="6"/>
  <c r="BD15" i="6"/>
  <c r="BE15" i="6" s="1"/>
  <c r="BF15" i="6" s="1"/>
  <c r="BG15" i="6" s="1"/>
  <c r="BH15" i="6" s="1"/>
  <c r="BI15" i="6" s="1"/>
  <c r="BJ15" i="6" s="1"/>
  <c r="BK15" i="6" s="1"/>
  <c r="BL15" i="6" s="1"/>
  <c r="AZ1" i="6"/>
  <c r="BA172" i="6"/>
  <c r="BC172" i="6" s="1"/>
  <c r="AT11" i="6"/>
  <c r="AS11" i="6"/>
  <c r="AR11" i="6"/>
  <c r="AQ11" i="6"/>
  <c r="AP11" i="6"/>
  <c r="AO11" i="6"/>
  <c r="AN11" i="6"/>
  <c r="AM11" i="6"/>
  <c r="AL11" i="6"/>
  <c r="AK11" i="6"/>
  <c r="BA10" i="6"/>
  <c r="AZ10" i="6"/>
  <c r="AY10" i="6"/>
  <c r="AX10" i="6"/>
  <c r="AT12" i="6" s="1"/>
  <c r="AW10" i="6"/>
  <c r="AS12" i="6" s="1"/>
  <c r="AV10" i="6"/>
  <c r="AR12" i="6" s="1"/>
  <c r="AU10" i="6"/>
  <c r="AQ12" i="6" s="1"/>
  <c r="AT10" i="6"/>
  <c r="AP12" i="6" s="1"/>
  <c r="AS10" i="6"/>
  <c r="AO12" i="6" s="1"/>
  <c r="AR10" i="6"/>
  <c r="AN12" i="6" s="1"/>
  <c r="AQ10" i="6"/>
  <c r="AM12" i="6" s="1"/>
  <c r="AP10" i="6"/>
  <c r="AL12" i="6" s="1"/>
  <c r="AO10" i="6"/>
  <c r="AK12" i="6" s="1"/>
  <c r="AN10" i="6"/>
  <c r="AJ12" i="6" s="1"/>
  <c r="AM10" i="6"/>
  <c r="AL10" i="6"/>
  <c r="AJ14" i="6" s="1"/>
  <c r="AK10" i="6"/>
  <c r="AI11" i="6" s="1"/>
  <c r="AJ10" i="6"/>
  <c r="AH11" i="6" s="1"/>
  <c r="AI10" i="6"/>
  <c r="AF12" i="6" s="1"/>
  <c r="AH10" i="6"/>
  <c r="AG10" i="6"/>
  <c r="AC12" i="6"/>
  <c r="AB12" i="6"/>
  <c r="AA152" i="6"/>
  <c r="T12" i="6"/>
  <c r="P12" i="6"/>
  <c r="P152" i="6"/>
  <c r="K205" i="6"/>
  <c r="K199" i="6" s="1"/>
  <c r="I12" i="6"/>
  <c r="H205" i="6"/>
  <c r="H199" i="6" s="1"/>
  <c r="BC78" i="6" l="1"/>
  <c r="BM78" i="6" s="1"/>
  <c r="J90" i="6"/>
  <c r="K90" i="6" s="1"/>
  <c r="L90" i="6" s="1"/>
  <c r="M90" i="6" s="1"/>
  <c r="N90" i="6" s="1"/>
  <c r="O90" i="6" s="1"/>
  <c r="V152" i="6"/>
  <c r="Z152" i="6"/>
  <c r="M152" i="6"/>
  <c r="K313" i="7"/>
  <c r="K314" i="7" s="1"/>
  <c r="L212" i="7"/>
  <c r="BC218" i="7"/>
  <c r="AI82" i="6"/>
  <c r="K76" i="6"/>
  <c r="AG14" i="6"/>
  <c r="AF82" i="6"/>
  <c r="AG82" i="6"/>
  <c r="AH82" i="6"/>
  <c r="J82" i="6"/>
  <c r="K82" i="6"/>
  <c r="L82" i="6"/>
  <c r="AH76" i="6"/>
  <c r="AI76" i="6"/>
  <c r="AF76" i="6"/>
  <c r="AG76" i="6"/>
  <c r="AJ76" i="6"/>
  <c r="O210" i="6"/>
  <c r="O204" i="6" s="1"/>
  <c r="AA210" i="6"/>
  <c r="AA204" i="6" s="1"/>
  <c r="AE210" i="6"/>
  <c r="AE204" i="6" s="1"/>
  <c r="AF210" i="6"/>
  <c r="AF204" i="6" s="1"/>
  <c r="BB184" i="6"/>
  <c r="AI198" i="6"/>
  <c r="AD12" i="6"/>
  <c r="BB149" i="6"/>
  <c r="BC149" i="6" s="1"/>
  <c r="BD149" i="6" s="1"/>
  <c r="BE149" i="6" s="1"/>
  <c r="BF149" i="6" s="1"/>
  <c r="BG149" i="6" s="1"/>
  <c r="BH149" i="6" s="1"/>
  <c r="BI149" i="6" s="1"/>
  <c r="BJ149" i="6" s="1"/>
  <c r="BK149" i="6" s="1"/>
  <c r="AM80" i="6"/>
  <c r="AL14" i="6"/>
  <c r="T210" i="6"/>
  <c r="T204" i="6" s="1"/>
  <c r="AD210" i="6"/>
  <c r="AD204" i="6" s="1"/>
  <c r="AD198" i="6" s="1"/>
  <c r="S210" i="6"/>
  <c r="S204" i="6" s="1"/>
  <c r="AN14" i="6"/>
  <c r="BB143" i="6"/>
  <c r="BC143" i="6" s="1"/>
  <c r="BD143" i="6" s="1"/>
  <c r="BE143" i="6" s="1"/>
  <c r="BF143" i="6" s="1"/>
  <c r="BG143" i="6" s="1"/>
  <c r="BH143" i="6" s="1"/>
  <c r="BI143" i="6" s="1"/>
  <c r="BJ143" i="6" s="1"/>
  <c r="BK143" i="6" s="1"/>
  <c r="H196" i="6"/>
  <c r="BB145" i="6"/>
  <c r="BC145" i="6" s="1"/>
  <c r="BD145" i="6" s="1"/>
  <c r="BE145" i="6" s="1"/>
  <c r="BF145" i="6" s="1"/>
  <c r="BG145" i="6" s="1"/>
  <c r="BH145" i="6" s="1"/>
  <c r="BI145" i="6" s="1"/>
  <c r="BJ145" i="6" s="1"/>
  <c r="BK145" i="6" s="1"/>
  <c r="BC176" i="6"/>
  <c r="H152" i="6"/>
  <c r="AM20" i="6"/>
  <c r="AF79" i="6"/>
  <c r="AJ18" i="6"/>
  <c r="AN20" i="6"/>
  <c r="T73" i="6"/>
  <c r="T152" i="6" s="1"/>
  <c r="K196" i="6"/>
  <c r="AD73" i="6"/>
  <c r="AK152" i="6"/>
  <c r="Q152" i="6"/>
  <c r="AR80" i="6"/>
  <c r="AM88" i="6"/>
  <c r="AN88" i="6" s="1"/>
  <c r="AO88" i="6" s="1"/>
  <c r="AP88" i="6" s="1"/>
  <c r="AQ88" i="6" s="1"/>
  <c r="AF73" i="6"/>
  <c r="AF205" i="6" s="1"/>
  <c r="AF199" i="6" s="1"/>
  <c r="AN82" i="6"/>
  <c r="AA206" i="6"/>
  <c r="AA200" i="6" s="1"/>
  <c r="N74" i="6"/>
  <c r="I205" i="6"/>
  <c r="I199" i="6" s="1"/>
  <c r="I196" i="6" s="1"/>
  <c r="Q207" i="6"/>
  <c r="Q201" i="6" s="1"/>
  <c r="Q197" i="6" s="1"/>
  <c r="AO80" i="6"/>
  <c r="S12" i="6"/>
  <c r="AE12" i="6"/>
  <c r="R152" i="6"/>
  <c r="W18" i="6"/>
  <c r="S73" i="6"/>
  <c r="S152" i="6" s="1"/>
  <c r="AE73" i="6"/>
  <c r="O74" i="6"/>
  <c r="AA74" i="6"/>
  <c r="K80" i="6"/>
  <c r="W80" i="6"/>
  <c r="AI80" i="6"/>
  <c r="S79" i="6"/>
  <c r="AE79" i="6"/>
  <c r="H12" i="6"/>
  <c r="U12" i="6"/>
  <c r="AG12" i="6"/>
  <c r="AB206" i="6"/>
  <c r="AB200" i="6" s="1"/>
  <c r="I73" i="6"/>
  <c r="I152" i="6" s="1"/>
  <c r="U73" i="6"/>
  <c r="AG73" i="6"/>
  <c r="M80" i="6"/>
  <c r="Y80" i="6"/>
  <c r="U79" i="6"/>
  <c r="AG79" i="6"/>
  <c r="BB139" i="6"/>
  <c r="BC139" i="6" s="1"/>
  <c r="BD139" i="6" s="1"/>
  <c r="BE139" i="6" s="1"/>
  <c r="BF139" i="6" s="1"/>
  <c r="BG139" i="6" s="1"/>
  <c r="BH139" i="6" s="1"/>
  <c r="BI139" i="6" s="1"/>
  <c r="BJ139" i="6" s="1"/>
  <c r="BK139" i="6" s="1"/>
  <c r="V12" i="6"/>
  <c r="AG11" i="6"/>
  <c r="Q206" i="6"/>
  <c r="Q200" i="6" s="1"/>
  <c r="J73" i="6"/>
  <c r="V73" i="6"/>
  <c r="AH73" i="6"/>
  <c r="N80" i="6"/>
  <c r="Z80" i="6"/>
  <c r="V207" i="6"/>
  <c r="V201" i="6" s="1"/>
  <c r="V197" i="6" s="1"/>
  <c r="AH79" i="6"/>
  <c r="AY1" i="6"/>
  <c r="BB151" i="6"/>
  <c r="BC151" i="6" s="1"/>
  <c r="BD151" i="6" s="1"/>
  <c r="BE151" i="6" s="1"/>
  <c r="BF151" i="6" s="1"/>
  <c r="BG151" i="6" s="1"/>
  <c r="BH151" i="6" s="1"/>
  <c r="BI151" i="6" s="1"/>
  <c r="BJ151" i="6" s="1"/>
  <c r="BK151" i="6" s="1"/>
  <c r="L80" i="6"/>
  <c r="AL74" i="6"/>
  <c r="AL76" i="6"/>
  <c r="I198" i="6"/>
  <c r="I107" i="6"/>
  <c r="J107" i="6" s="1"/>
  <c r="K107" i="6" s="1"/>
  <c r="L107" i="6" s="1"/>
  <c r="M107" i="6" s="1"/>
  <c r="N107" i="6" s="1"/>
  <c r="O107" i="6" s="1"/>
  <c r="P107" i="6" s="1"/>
  <c r="Q107" i="6" s="1"/>
  <c r="R107" i="6" s="1"/>
  <c r="S107" i="6" s="1"/>
  <c r="T107" i="6" s="1"/>
  <c r="U107" i="6" s="1"/>
  <c r="V107" i="6" s="1"/>
  <c r="W107" i="6" s="1"/>
  <c r="X107" i="6" s="1"/>
  <c r="Y107" i="6" s="1"/>
  <c r="Z107" i="6" s="1"/>
  <c r="AA107" i="6" s="1"/>
  <c r="AB107" i="6" s="1"/>
  <c r="AC107" i="6" s="1"/>
  <c r="AD107" i="6" s="1"/>
  <c r="AE107" i="6" s="1"/>
  <c r="AF107" i="6" s="1"/>
  <c r="AG107" i="6" s="1"/>
  <c r="AH107" i="6" s="1"/>
  <c r="AI107" i="6" s="1"/>
  <c r="AJ107" i="6" s="1"/>
  <c r="AK107" i="6" s="1"/>
  <c r="AL107" i="6" s="1"/>
  <c r="AM107" i="6" s="1"/>
  <c r="AN107" i="6" s="1"/>
  <c r="AO107" i="6" s="1"/>
  <c r="AP107" i="6" s="1"/>
  <c r="AQ107" i="6" s="1"/>
  <c r="AR107" i="6" s="1"/>
  <c r="AS107" i="6" s="1"/>
  <c r="AT107" i="6" s="1"/>
  <c r="BB107" i="6" s="1"/>
  <c r="AM14" i="6"/>
  <c r="AM76" i="6"/>
  <c r="AJ82" i="6"/>
  <c r="BM98" i="6"/>
  <c r="W12" i="6"/>
  <c r="W73" i="6"/>
  <c r="AI73" i="6"/>
  <c r="O80" i="6"/>
  <c r="AA80" i="6"/>
  <c r="W79" i="6"/>
  <c r="AI79" i="6"/>
  <c r="H103" i="6"/>
  <c r="I103" i="6" s="1"/>
  <c r="J103" i="6" s="1"/>
  <c r="K103" i="6" s="1"/>
  <c r="L103" i="6" s="1"/>
  <c r="M103" i="6" s="1"/>
  <c r="N103" i="6" s="1"/>
  <c r="O103" i="6" s="1"/>
  <c r="P103" i="6" s="1"/>
  <c r="Q103" i="6" s="1"/>
  <c r="R103" i="6" s="1"/>
  <c r="S103" i="6" s="1"/>
  <c r="T103" i="6" s="1"/>
  <c r="U103" i="6" s="1"/>
  <c r="V103" i="6" s="1"/>
  <c r="W103" i="6" s="1"/>
  <c r="X103" i="6" s="1"/>
  <c r="Y103" i="6" s="1"/>
  <c r="Z103" i="6" s="1"/>
  <c r="AA103" i="6" s="1"/>
  <c r="AB103" i="6" s="1"/>
  <c r="AC103" i="6" s="1"/>
  <c r="AD103" i="6" s="1"/>
  <c r="AE103" i="6" s="1"/>
  <c r="AF103" i="6" s="1"/>
  <c r="AG103" i="6" s="1"/>
  <c r="AH103" i="6" s="1"/>
  <c r="AI103" i="6" s="1"/>
  <c r="AJ103" i="6" s="1"/>
  <c r="AK103" i="6" s="1"/>
  <c r="AL103" i="6" s="1"/>
  <c r="AM103" i="6" s="1"/>
  <c r="AN103" i="6" s="1"/>
  <c r="AO103" i="6" s="1"/>
  <c r="AP103" i="6" s="1"/>
  <c r="AQ103" i="6" s="1"/>
  <c r="AR103" i="6" s="1"/>
  <c r="AS103" i="6" s="1"/>
  <c r="AT103" i="6" s="1"/>
  <c r="BB103" i="6" s="1"/>
  <c r="X198" i="6"/>
  <c r="X12" i="6"/>
  <c r="X73" i="6"/>
  <c r="X205" i="6" s="1"/>
  <c r="X199" i="6" s="1"/>
  <c r="H74" i="6"/>
  <c r="P80" i="6"/>
  <c r="AB80" i="6"/>
  <c r="X80" i="6"/>
  <c r="AN79" i="6"/>
  <c r="Y12" i="6"/>
  <c r="Y73" i="6"/>
  <c r="Y152" i="6" s="1"/>
  <c r="Q80" i="6"/>
  <c r="N12" i="6"/>
  <c r="Z12" i="6"/>
  <c r="I19" i="6"/>
  <c r="U206" i="6"/>
  <c r="U200" i="6" s="1"/>
  <c r="AH20" i="6"/>
  <c r="N73" i="6"/>
  <c r="N152" i="6" s="1"/>
  <c r="Z73" i="6"/>
  <c r="R80" i="6"/>
  <c r="BM23" i="6"/>
  <c r="AP79" i="6"/>
  <c r="BM93" i="6"/>
  <c r="BB137" i="6"/>
  <c r="BC137" i="6" s="1"/>
  <c r="BD137" i="6" s="1"/>
  <c r="BE137" i="6" s="1"/>
  <c r="BF137" i="6" s="1"/>
  <c r="BG137" i="6" s="1"/>
  <c r="BH137" i="6" s="1"/>
  <c r="BI137" i="6" s="1"/>
  <c r="BJ137" i="6" s="1"/>
  <c r="BK137" i="6" s="1"/>
  <c r="O12" i="6"/>
  <c r="AA12" i="6"/>
  <c r="J17" i="6"/>
  <c r="V206" i="6"/>
  <c r="V200" i="6" s="1"/>
  <c r="AH17" i="6"/>
  <c r="S80" i="6"/>
  <c r="AL152" i="6"/>
  <c r="BM24" i="6"/>
  <c r="K17" i="6"/>
  <c r="K152" i="6" s="1"/>
  <c r="H18" i="6"/>
  <c r="T80" i="6"/>
  <c r="AB79" i="6"/>
  <c r="AB152" i="6" s="1"/>
  <c r="AK80" i="6"/>
  <c r="AC79" i="6"/>
  <c r="AR198" i="6"/>
  <c r="BB198" i="6"/>
  <c r="AX198" i="6"/>
  <c r="AW198" i="6"/>
  <c r="AZ198" i="6"/>
  <c r="AY198" i="6"/>
  <c r="AV198" i="6"/>
  <c r="P204" i="6"/>
  <c r="P198" i="6" s="1"/>
  <c r="AU198" i="6"/>
  <c r="AT198" i="6"/>
  <c r="AS198" i="6"/>
  <c r="P90" i="6"/>
  <c r="Q90" i="6" s="1"/>
  <c r="R90" i="6" s="1"/>
  <c r="S90" i="6" s="1"/>
  <c r="T90" i="6" s="1"/>
  <c r="U90" i="6" s="1"/>
  <c r="V90" i="6" s="1"/>
  <c r="W90" i="6" s="1"/>
  <c r="X90" i="6" s="1"/>
  <c r="Y90" i="6" s="1"/>
  <c r="Z90" i="6" s="1"/>
  <c r="AA90" i="6" s="1"/>
  <c r="AB90" i="6" s="1"/>
  <c r="AC90" i="6" s="1"/>
  <c r="AD90" i="6" s="1"/>
  <c r="AE90" i="6" s="1"/>
  <c r="AF90" i="6" s="1"/>
  <c r="AG90" i="6" s="1"/>
  <c r="AH90" i="6" s="1"/>
  <c r="AI90" i="6" s="1"/>
  <c r="AJ90" i="6" s="1"/>
  <c r="AK90" i="6" s="1"/>
  <c r="AL90" i="6" s="1"/>
  <c r="AM90" i="6" s="1"/>
  <c r="AN90" i="6" s="1"/>
  <c r="AO90" i="6" s="1"/>
  <c r="AP90" i="6" s="1"/>
  <c r="AQ90" i="6" s="1"/>
  <c r="AR90" i="6" s="1"/>
  <c r="AS90" i="6" s="1"/>
  <c r="AT90" i="6" s="1"/>
  <c r="AA198" i="6"/>
  <c r="R198" i="6"/>
  <c r="O198" i="6"/>
  <c r="L198" i="6"/>
  <c r="X206" i="6"/>
  <c r="X200" i="6" s="1"/>
  <c r="BF100" i="6"/>
  <c r="BM100" i="6" s="1"/>
  <c r="BM106" i="6"/>
  <c r="H113" i="6"/>
  <c r="I113" i="6" s="1"/>
  <c r="J113" i="6" s="1"/>
  <c r="K113" i="6" s="1"/>
  <c r="L113" i="6" s="1"/>
  <c r="M113" i="6" s="1"/>
  <c r="N113" i="6" s="1"/>
  <c r="O113" i="6" s="1"/>
  <c r="P113" i="6" s="1"/>
  <c r="Q113" i="6" s="1"/>
  <c r="R113" i="6" s="1"/>
  <c r="S113" i="6" s="1"/>
  <c r="T113" i="6" s="1"/>
  <c r="U113" i="6" s="1"/>
  <c r="V113" i="6" s="1"/>
  <c r="W113" i="6" s="1"/>
  <c r="X113" i="6" s="1"/>
  <c r="Y113" i="6" s="1"/>
  <c r="Z113" i="6" s="1"/>
  <c r="AA113" i="6" s="1"/>
  <c r="AB113" i="6" s="1"/>
  <c r="AC113" i="6" s="1"/>
  <c r="AD113" i="6" s="1"/>
  <c r="AE113" i="6" s="1"/>
  <c r="AF113" i="6" s="1"/>
  <c r="AG113" i="6" s="1"/>
  <c r="AH113" i="6" s="1"/>
  <c r="AI113" i="6" s="1"/>
  <c r="AJ113" i="6" s="1"/>
  <c r="AK113" i="6" s="1"/>
  <c r="AL113" i="6" s="1"/>
  <c r="AM113" i="6" s="1"/>
  <c r="AN113" i="6" s="1"/>
  <c r="AO113" i="6" s="1"/>
  <c r="AP113" i="6" s="1"/>
  <c r="AQ113" i="6" s="1"/>
  <c r="AR113" i="6" s="1"/>
  <c r="AS113" i="6" s="1"/>
  <c r="AT113" i="6" s="1"/>
  <c r="BB113" i="6" s="1"/>
  <c r="H109" i="6"/>
  <c r="I109" i="6" s="1"/>
  <c r="J109" i="6" s="1"/>
  <c r="K109" i="6" s="1"/>
  <c r="L109" i="6" s="1"/>
  <c r="M109" i="6" s="1"/>
  <c r="N109" i="6" s="1"/>
  <c r="O109" i="6" s="1"/>
  <c r="P109" i="6" s="1"/>
  <c r="Q109" i="6" s="1"/>
  <c r="R109" i="6" s="1"/>
  <c r="S109" i="6" s="1"/>
  <c r="T109" i="6" s="1"/>
  <c r="U109" i="6" s="1"/>
  <c r="V109" i="6" s="1"/>
  <c r="W109" i="6" s="1"/>
  <c r="X109" i="6" s="1"/>
  <c r="Y109" i="6" s="1"/>
  <c r="Z109" i="6" s="1"/>
  <c r="AA109" i="6" s="1"/>
  <c r="AB109" i="6" s="1"/>
  <c r="AC109" i="6" s="1"/>
  <c r="AD109" i="6" s="1"/>
  <c r="AE109" i="6" s="1"/>
  <c r="AF109" i="6" s="1"/>
  <c r="AG109" i="6" s="1"/>
  <c r="AH109" i="6" s="1"/>
  <c r="AI109" i="6" s="1"/>
  <c r="AJ109" i="6" s="1"/>
  <c r="AK109" i="6" s="1"/>
  <c r="AL109" i="6" s="1"/>
  <c r="AM109" i="6" s="1"/>
  <c r="AN109" i="6" s="1"/>
  <c r="AO109" i="6" s="1"/>
  <c r="AP109" i="6" s="1"/>
  <c r="AQ109" i="6" s="1"/>
  <c r="AR109" i="6" s="1"/>
  <c r="AS109" i="6" s="1"/>
  <c r="AT109" i="6" s="1"/>
  <c r="BB109" i="6" s="1"/>
  <c r="BC111" i="6"/>
  <c r="BM111" i="6" s="1"/>
  <c r="H115" i="6"/>
  <c r="I115" i="6" s="1"/>
  <c r="J115" i="6" s="1"/>
  <c r="K115" i="6" s="1"/>
  <c r="L115" i="6" s="1"/>
  <c r="M115" i="6" s="1"/>
  <c r="N115" i="6" s="1"/>
  <c r="O115" i="6" s="1"/>
  <c r="P115" i="6" s="1"/>
  <c r="Q115" i="6" s="1"/>
  <c r="R115" i="6" s="1"/>
  <c r="S115" i="6" s="1"/>
  <c r="T115" i="6" s="1"/>
  <c r="U115" i="6" s="1"/>
  <c r="V115" i="6" s="1"/>
  <c r="W115" i="6" s="1"/>
  <c r="X115" i="6" s="1"/>
  <c r="Y115" i="6" s="1"/>
  <c r="Z115" i="6" s="1"/>
  <c r="AA115" i="6" s="1"/>
  <c r="AB115" i="6" s="1"/>
  <c r="AC115" i="6" s="1"/>
  <c r="AD115" i="6" s="1"/>
  <c r="AE115" i="6" s="1"/>
  <c r="AF115" i="6" s="1"/>
  <c r="AG115" i="6" s="1"/>
  <c r="AH115" i="6" s="1"/>
  <c r="AI115" i="6" s="1"/>
  <c r="AJ115" i="6" s="1"/>
  <c r="AK115" i="6" s="1"/>
  <c r="AL115" i="6" s="1"/>
  <c r="AM115" i="6" s="1"/>
  <c r="AN115" i="6" s="1"/>
  <c r="AO115" i="6" s="1"/>
  <c r="AP115" i="6" s="1"/>
  <c r="AQ115" i="6" s="1"/>
  <c r="AR115" i="6" s="1"/>
  <c r="AS115" i="6" s="1"/>
  <c r="AT115" i="6" s="1"/>
  <c r="BB115" i="6" s="1"/>
  <c r="W206" i="6"/>
  <c r="W200" i="6" s="1"/>
  <c r="AK82" i="6"/>
  <c r="O205" i="6"/>
  <c r="O199" i="6" s="1"/>
  <c r="AA205" i="6"/>
  <c r="AA199" i="6" s="1"/>
  <c r="AA196" i="6" s="1"/>
  <c r="S209" i="6"/>
  <c r="S203" i="6" s="1"/>
  <c r="BC105" i="6"/>
  <c r="BM105" i="6" s="1"/>
  <c r="P205" i="6"/>
  <c r="AB205" i="6"/>
  <c r="AB199" i="6" s="1"/>
  <c r="AH14" i="6"/>
  <c r="BC16" i="6"/>
  <c r="Q205" i="6"/>
  <c r="Q199" i="6" s="1"/>
  <c r="AC205" i="6"/>
  <c r="AC199" i="6" s="1"/>
  <c r="AI14" i="6"/>
  <c r="AI20" i="6"/>
  <c r="AM152" i="6"/>
  <c r="AK14" i="6"/>
  <c r="AI12" i="6"/>
  <c r="AJ20" i="6"/>
  <c r="AK20" i="6"/>
  <c r="AP152" i="6"/>
  <c r="R207" i="6"/>
  <c r="R201" i="6" s="1"/>
  <c r="R197" i="6" s="1"/>
  <c r="I101" i="6"/>
  <c r="J101" i="6" s="1"/>
  <c r="K101" i="6" s="1"/>
  <c r="L101" i="6" s="1"/>
  <c r="M101" i="6" s="1"/>
  <c r="N101" i="6" s="1"/>
  <c r="O101" i="6" s="1"/>
  <c r="P101" i="6" s="1"/>
  <c r="Q101" i="6" s="1"/>
  <c r="R101" i="6" s="1"/>
  <c r="S101" i="6" s="1"/>
  <c r="T101" i="6" s="1"/>
  <c r="U101" i="6" s="1"/>
  <c r="V101" i="6" s="1"/>
  <c r="W101" i="6" s="1"/>
  <c r="X101" i="6" s="1"/>
  <c r="Y101" i="6" s="1"/>
  <c r="Z101" i="6" s="1"/>
  <c r="AA101" i="6" s="1"/>
  <c r="AB101" i="6" s="1"/>
  <c r="AC101" i="6" s="1"/>
  <c r="AD101" i="6" s="1"/>
  <c r="AE101" i="6" s="1"/>
  <c r="AF101" i="6" s="1"/>
  <c r="AG101" i="6" s="1"/>
  <c r="AH101" i="6" s="1"/>
  <c r="AI101" i="6" s="1"/>
  <c r="AJ101" i="6" s="1"/>
  <c r="AK101" i="6" s="1"/>
  <c r="AL101" i="6" s="1"/>
  <c r="AM101" i="6" s="1"/>
  <c r="AN101" i="6" s="1"/>
  <c r="AO101" i="6" s="1"/>
  <c r="AP101" i="6" s="1"/>
  <c r="AQ101" i="6" s="1"/>
  <c r="AR101" i="6" s="1"/>
  <c r="AS101" i="6" s="1"/>
  <c r="AT101" i="6" s="1"/>
  <c r="BB101" i="6" s="1"/>
  <c r="U208" i="6"/>
  <c r="U202" i="6" s="1"/>
  <c r="U198" i="6" s="1"/>
  <c r="AG208" i="6"/>
  <c r="AG202" i="6" s="1"/>
  <c r="AG198" i="6" s="1"/>
  <c r="AH12" i="6"/>
  <c r="AQ80" i="6"/>
  <c r="AQ79" i="6"/>
  <c r="BC79" i="6" s="1"/>
  <c r="J208" i="6"/>
  <c r="J202" i="6" s="1"/>
  <c r="J198" i="6" s="1"/>
  <c r="V208" i="6"/>
  <c r="V202" i="6" s="1"/>
  <c r="V198" i="6" s="1"/>
  <c r="K208" i="6"/>
  <c r="K202" i="6" s="1"/>
  <c r="K198" i="6" s="1"/>
  <c r="BF99" i="6"/>
  <c r="BM99" i="6" s="1"/>
  <c r="W208" i="6"/>
  <c r="W202" i="6" s="1"/>
  <c r="W198" i="6" s="1"/>
  <c r="H88" i="6"/>
  <c r="I88" i="6" s="1"/>
  <c r="J88" i="6" s="1"/>
  <c r="K88" i="6" s="1"/>
  <c r="L88" i="6" s="1"/>
  <c r="AJ80" i="6"/>
  <c r="AQ152" i="6"/>
  <c r="N198" i="6"/>
  <c r="Z208" i="6"/>
  <c r="Z202" i="6" s="1"/>
  <c r="Z198" i="6" s="1"/>
  <c r="AL198" i="6"/>
  <c r="T209" i="6"/>
  <c r="T203" i="6" s="1"/>
  <c r="T198" i="6" s="1"/>
  <c r="M207" i="6"/>
  <c r="M201" i="6" s="1"/>
  <c r="M197" i="6" s="1"/>
  <c r="AL80" i="6"/>
  <c r="BC112" i="6"/>
  <c r="BM112" i="6" s="1"/>
  <c r="O207" i="6"/>
  <c r="O201" i="6" s="1"/>
  <c r="O197" i="6" s="1"/>
  <c r="S208" i="6"/>
  <c r="S202" i="6" s="1"/>
  <c r="AE208" i="6"/>
  <c r="AE202" i="6" s="1"/>
  <c r="AN152" i="6"/>
  <c r="Q208" i="6"/>
  <c r="Q202" i="6" s="1"/>
  <c r="Q198" i="6" s="1"/>
  <c r="AC208" i="6"/>
  <c r="AC202" i="6" s="1"/>
  <c r="AC198" i="6" s="1"/>
  <c r="AB208" i="6"/>
  <c r="AB202" i="6" s="1"/>
  <c r="AB198" i="6" s="1"/>
  <c r="AO152" i="6"/>
  <c r="Y207" i="6"/>
  <c r="Y201" i="6" s="1"/>
  <c r="Y197" i="6" s="1"/>
  <c r="H198" i="6"/>
  <c r="M208" i="6"/>
  <c r="M202" i="6" s="1"/>
  <c r="M198" i="6" s="1"/>
  <c r="Y208" i="6"/>
  <c r="Y202" i="6" s="1"/>
  <c r="Y198" i="6" s="1"/>
  <c r="AF198" i="6"/>
  <c r="BM85" i="6" l="1"/>
  <c r="BM87" i="6"/>
  <c r="W152" i="6"/>
  <c r="U152" i="6"/>
  <c r="X152" i="6"/>
  <c r="AC206" i="6"/>
  <c r="AC200" i="6" s="1"/>
  <c r="AC196" i="6" s="1"/>
  <c r="AC152" i="6"/>
  <c r="AD152" i="6"/>
  <c r="L314" i="7"/>
  <c r="L313" i="7"/>
  <c r="M212" i="7"/>
  <c r="AF152" i="6"/>
  <c r="K20" i="6"/>
  <c r="J152" i="6"/>
  <c r="AE152" i="6"/>
  <c r="BM79" i="6"/>
  <c r="AH152" i="6"/>
  <c r="AG206" i="6"/>
  <c r="AG200" i="6" s="1"/>
  <c r="AG152" i="6"/>
  <c r="J75" i="6"/>
  <c r="K75" i="6" s="1"/>
  <c r="L75" i="6" s="1"/>
  <c r="M75" i="6" s="1"/>
  <c r="N75" i="6" s="1"/>
  <c r="O75" i="6" s="1"/>
  <c r="P75" i="6" s="1"/>
  <c r="Q75" i="6" s="1"/>
  <c r="R75" i="6" s="1"/>
  <c r="S75" i="6" s="1"/>
  <c r="T75" i="6" s="1"/>
  <c r="U75" i="6" s="1"/>
  <c r="V75" i="6" s="1"/>
  <c r="W75" i="6" s="1"/>
  <c r="X75" i="6" s="1"/>
  <c r="Y75" i="6" s="1"/>
  <c r="Z75" i="6" s="1"/>
  <c r="AA75" i="6" s="1"/>
  <c r="AB75" i="6" s="1"/>
  <c r="AC75" i="6" s="1"/>
  <c r="AD75" i="6" s="1"/>
  <c r="AE75" i="6" s="1"/>
  <c r="AF75" i="6" s="1"/>
  <c r="AG75" i="6" s="1"/>
  <c r="AH75" i="6" s="1"/>
  <c r="AI75" i="6" s="1"/>
  <c r="V205" i="6"/>
  <c r="V199" i="6" s="1"/>
  <c r="V196" i="6" s="1"/>
  <c r="J205" i="6"/>
  <c r="J199" i="6" s="1"/>
  <c r="J196" i="6" s="1"/>
  <c r="BC115" i="6"/>
  <c r="BD115" i="6" s="1"/>
  <c r="BE115" i="6" s="1"/>
  <c r="BF115" i="6" s="1"/>
  <c r="BG115" i="6" s="1"/>
  <c r="BH115" i="6" s="1"/>
  <c r="BI115" i="6" s="1"/>
  <c r="BJ115" i="6" s="1"/>
  <c r="BK115" i="6" s="1"/>
  <c r="AG205" i="6"/>
  <c r="AG199" i="6" s="1"/>
  <c r="P206" i="6"/>
  <c r="P200" i="6" s="1"/>
  <c r="Z205" i="6"/>
  <c r="Z199" i="6" s="1"/>
  <c r="Z196" i="6" s="1"/>
  <c r="J19" i="6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N206" i="6"/>
  <c r="N200" i="6" s="1"/>
  <c r="O206" i="6"/>
  <c r="O200" i="6" s="1"/>
  <c r="O196" i="6" s="1"/>
  <c r="M15" i="6"/>
  <c r="O15" i="6" s="1"/>
  <c r="P15" i="6" s="1"/>
  <c r="Q15" i="6" s="1"/>
  <c r="R15" i="6" s="1"/>
  <c r="AE198" i="6"/>
  <c r="Z206" i="6"/>
  <c r="Z200" i="6" s="1"/>
  <c r="S198" i="6"/>
  <c r="Y205" i="6"/>
  <c r="Y199" i="6" s="1"/>
  <c r="Y196" i="6" s="1"/>
  <c r="M88" i="6"/>
  <c r="N88" i="6" s="1"/>
  <c r="O88" i="6" s="1"/>
  <c r="P88" i="6" s="1"/>
  <c r="Q88" i="6" s="1"/>
  <c r="R88" i="6" s="1"/>
  <c r="S88" i="6" s="1"/>
  <c r="T88" i="6" s="1"/>
  <c r="U88" i="6" s="1"/>
  <c r="V88" i="6" s="1"/>
  <c r="W88" i="6" s="1"/>
  <c r="X88" i="6" s="1"/>
  <c r="Y88" i="6" s="1"/>
  <c r="Z88" i="6" s="1"/>
  <c r="AA88" i="6" s="1"/>
  <c r="AB88" i="6" s="1"/>
  <c r="AC88" i="6" s="1"/>
  <c r="AD88" i="6" s="1"/>
  <c r="AE88" i="6" s="1"/>
  <c r="AF88" i="6" s="1"/>
  <c r="AG88" i="6" s="1"/>
  <c r="BM72" i="6"/>
  <c r="L20" i="6"/>
  <c r="R205" i="6"/>
  <c r="R199" i="6" s="1"/>
  <c r="AD20" i="6"/>
  <c r="X196" i="6"/>
  <c r="W205" i="6"/>
  <c r="W199" i="6" s="1"/>
  <c r="W196" i="6" s="1"/>
  <c r="N205" i="6"/>
  <c r="N199" i="6" s="1"/>
  <c r="AD205" i="6"/>
  <c r="AD199" i="6" s="1"/>
  <c r="BC74" i="6"/>
  <c r="BM74" i="6" s="1"/>
  <c r="T205" i="6"/>
  <c r="T199" i="6" s="1"/>
  <c r="AE205" i="6"/>
  <c r="AE199" i="6" s="1"/>
  <c r="AN196" i="6"/>
  <c r="I21" i="6"/>
  <c r="J21" i="6" s="1"/>
  <c r="AB196" i="6"/>
  <c r="I77" i="6"/>
  <c r="J77" i="6" s="1"/>
  <c r="K77" i="6" s="1"/>
  <c r="L77" i="6" s="1"/>
  <c r="M77" i="6" s="1"/>
  <c r="N77" i="6" s="1"/>
  <c r="O77" i="6" s="1"/>
  <c r="P77" i="6" s="1"/>
  <c r="Q77" i="6" s="1"/>
  <c r="R77" i="6" s="1"/>
  <c r="S77" i="6" s="1"/>
  <c r="T77" i="6" s="1"/>
  <c r="U77" i="6" s="1"/>
  <c r="V77" i="6" s="1"/>
  <c r="W77" i="6" s="1"/>
  <c r="S205" i="6"/>
  <c r="S199" i="6" s="1"/>
  <c r="Q196" i="6"/>
  <c r="AI205" i="6"/>
  <c r="AG20" i="6"/>
  <c r="AF206" i="6"/>
  <c r="AF200" i="6" s="1"/>
  <c r="AF196" i="6" s="1"/>
  <c r="AF20" i="6"/>
  <c r="AE206" i="6"/>
  <c r="AE200" i="6" s="1"/>
  <c r="T206" i="6"/>
  <c r="T200" i="6" s="1"/>
  <c r="U207" i="6"/>
  <c r="U201" i="6" s="1"/>
  <c r="U197" i="6" s="1"/>
  <c r="AH205" i="6"/>
  <c r="P207" i="6"/>
  <c r="S206" i="6"/>
  <c r="S200" i="6" s="1"/>
  <c r="AI13" i="6"/>
  <c r="AE20" i="6"/>
  <c r="AD206" i="6"/>
  <c r="AD200" i="6" s="1"/>
  <c r="BM10" i="6"/>
  <c r="R206" i="6"/>
  <c r="R200" i="6" s="1"/>
  <c r="L205" i="6"/>
  <c r="L199" i="6" s="1"/>
  <c r="L196" i="6" s="1"/>
  <c r="U205" i="6"/>
  <c r="U199" i="6" s="1"/>
  <c r="U196" i="6" s="1"/>
  <c r="M205" i="6"/>
  <c r="M199" i="6" s="1"/>
  <c r="M196" i="6" s="1"/>
  <c r="BM16" i="6"/>
  <c r="L83" i="6"/>
  <c r="M83" i="6" s="1"/>
  <c r="N83" i="6" s="1"/>
  <c r="O83" i="6" s="1"/>
  <c r="P83" i="6" s="1"/>
  <c r="Q83" i="6" s="1"/>
  <c r="R83" i="6" s="1"/>
  <c r="S83" i="6" s="1"/>
  <c r="T83" i="6" s="1"/>
  <c r="U83" i="6" s="1"/>
  <c r="V83" i="6" s="1"/>
  <c r="W83" i="6" s="1"/>
  <c r="X83" i="6" s="1"/>
  <c r="Y83" i="6" s="1"/>
  <c r="Z83" i="6" s="1"/>
  <c r="AA83" i="6" s="1"/>
  <c r="AB83" i="6" s="1"/>
  <c r="AC83" i="6" s="1"/>
  <c r="AD83" i="6" s="1"/>
  <c r="AE83" i="6" s="1"/>
  <c r="AF83" i="6" s="1"/>
  <c r="AG83" i="6" s="1"/>
  <c r="AH83" i="6" s="1"/>
  <c r="X207" i="6"/>
  <c r="X201" i="6" s="1"/>
  <c r="X197" i="6" s="1"/>
  <c r="AO196" i="6"/>
  <c r="S207" i="6"/>
  <c r="S201" i="6" s="1"/>
  <c r="S197" i="6" s="1"/>
  <c r="N207" i="6"/>
  <c r="N201" i="6" s="1"/>
  <c r="N197" i="6" s="1"/>
  <c r="AY196" i="6"/>
  <c r="AM196" i="6"/>
  <c r="P199" i="6"/>
  <c r="AW196" i="6"/>
  <c r="AV196" i="6"/>
  <c r="AU196" i="6"/>
  <c r="AS196" i="6"/>
  <c r="AQ196" i="6"/>
  <c r="AP196" i="6"/>
  <c r="AZ196" i="6"/>
  <c r="AX196" i="6"/>
  <c r="AL196" i="6"/>
  <c r="AT196" i="6"/>
  <c r="AR196" i="6"/>
  <c r="L207" i="6"/>
  <c r="L201" i="6" s="1"/>
  <c r="L197" i="6" s="1"/>
  <c r="BC113" i="6"/>
  <c r="BD113" i="6" s="1"/>
  <c r="BE113" i="6" s="1"/>
  <c r="BF113" i="6" s="1"/>
  <c r="BG113" i="6" s="1"/>
  <c r="BH113" i="6" s="1"/>
  <c r="BI113" i="6" s="1"/>
  <c r="BJ113" i="6" s="1"/>
  <c r="BK113" i="6" s="1"/>
  <c r="T207" i="6"/>
  <c r="T201" i="6" s="1"/>
  <c r="T197" i="6" s="1"/>
  <c r="W207" i="6"/>
  <c r="W201" i="6" s="1"/>
  <c r="W197" i="6" s="1"/>
  <c r="K81" i="6"/>
  <c r="L81" i="6" s="1"/>
  <c r="M81" i="6" s="1"/>
  <c r="N81" i="6" s="1"/>
  <c r="O81" i="6" s="1"/>
  <c r="P81" i="6" s="1"/>
  <c r="Q81" i="6" s="1"/>
  <c r="R81" i="6" s="1"/>
  <c r="S81" i="6" s="1"/>
  <c r="T81" i="6" s="1"/>
  <c r="U81" i="6" s="1"/>
  <c r="V81" i="6" s="1"/>
  <c r="W81" i="6" s="1"/>
  <c r="X81" i="6" s="1"/>
  <c r="Y81" i="6" s="1"/>
  <c r="Z81" i="6" s="1"/>
  <c r="AA81" i="6" s="1"/>
  <c r="AB81" i="6" s="1"/>
  <c r="AC81" i="6" s="1"/>
  <c r="AD81" i="6" s="1"/>
  <c r="AE81" i="6" s="1"/>
  <c r="AF81" i="6" s="1"/>
  <c r="AG81" i="6" s="1"/>
  <c r="AH81" i="6" s="1"/>
  <c r="AI81" i="6" s="1"/>
  <c r="AJ81" i="6" s="1"/>
  <c r="BC80" i="6"/>
  <c r="BM18" i="6"/>
  <c r="K207" i="6"/>
  <c r="K201" i="6" s="1"/>
  <c r="K197" i="6" s="1"/>
  <c r="BC81" i="6" l="1"/>
  <c r="BD81" i="6" s="1"/>
  <c r="BE81" i="6" s="1"/>
  <c r="BF81" i="6" s="1"/>
  <c r="BG81" i="6" s="1"/>
  <c r="BH81" i="6" s="1"/>
  <c r="BI81" i="6" s="1"/>
  <c r="BJ81" i="6" s="1"/>
  <c r="BK81" i="6" s="1"/>
  <c r="R196" i="6"/>
  <c r="M313" i="7"/>
  <c r="M314" i="7" s="1"/>
  <c r="N212" i="7"/>
  <c r="AG196" i="6"/>
  <c r="K21" i="6"/>
  <c r="L21" i="6" s="1"/>
  <c r="M21" i="6" s="1"/>
  <c r="N21" i="6" s="1"/>
  <c r="O21" i="6" s="1"/>
  <c r="P21" i="6" s="1"/>
  <c r="Q21" i="6" s="1"/>
  <c r="R21" i="6" s="1"/>
  <c r="S21" i="6" s="1"/>
  <c r="T21" i="6" s="1"/>
  <c r="U21" i="6" s="1"/>
  <c r="V21" i="6" s="1"/>
  <c r="W21" i="6" s="1"/>
  <c r="X21" i="6" s="1"/>
  <c r="Y21" i="6" s="1"/>
  <c r="Z21" i="6" s="1"/>
  <c r="AA21" i="6" s="1"/>
  <c r="AB21" i="6" s="1"/>
  <c r="AC21" i="6" s="1"/>
  <c r="AD21" i="6" s="1"/>
  <c r="AE21" i="6" s="1"/>
  <c r="AF21" i="6" s="1"/>
  <c r="AH21" i="6" s="1"/>
  <c r="S15" i="6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D15" i="6" s="1"/>
  <c r="AE15" i="6" s="1"/>
  <c r="AF15" i="6" s="1"/>
  <c r="AG15" i="6" s="1"/>
  <c r="AH15" i="6" s="1"/>
  <c r="X77" i="6"/>
  <c r="Y77" i="6" s="1"/>
  <c r="Z77" i="6" s="1"/>
  <c r="AA77" i="6" s="1"/>
  <c r="AB77" i="6" s="1"/>
  <c r="AC77" i="6" s="1"/>
  <c r="AD77" i="6" s="1"/>
  <c r="AE77" i="6" s="1"/>
  <c r="AF77" i="6" s="1"/>
  <c r="AG77" i="6" s="1"/>
  <c r="AH77" i="6" s="1"/>
  <c r="P196" i="6"/>
  <c r="AE196" i="6"/>
  <c r="N196" i="6"/>
  <c r="T196" i="6"/>
  <c r="AD196" i="6"/>
  <c r="S196" i="6"/>
  <c r="P201" i="6"/>
  <c r="P197" i="6" s="1"/>
  <c r="AN197" i="6"/>
  <c r="AO197" i="6"/>
  <c r="BM12" i="6"/>
  <c r="BM80" i="6"/>
  <c r="O212" i="7" l="1"/>
  <c r="N313" i="7"/>
  <c r="N314" i="7" s="1"/>
  <c r="BC33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AM405" i="1"/>
  <c r="AL405" i="1"/>
  <c r="AK405" i="1"/>
  <c r="AJ405" i="1"/>
  <c r="AI405" i="1"/>
  <c r="AH405" i="1"/>
  <c r="AM403" i="1"/>
  <c r="AH403" i="1"/>
  <c r="AM400" i="1"/>
  <c r="AL400" i="1"/>
  <c r="AK400" i="1"/>
  <c r="AJ400" i="1"/>
  <c r="AI400" i="1"/>
  <c r="AH400" i="1"/>
  <c r="AM399" i="1"/>
  <c r="AL399" i="1"/>
  <c r="AK399" i="1"/>
  <c r="AM398" i="1"/>
  <c r="AM396" i="1"/>
  <c r="AL396" i="1"/>
  <c r="AK396" i="1"/>
  <c r="BB37" i="1"/>
  <c r="BA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BB31" i="1"/>
  <c r="BA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K211" i="1"/>
  <c r="J211" i="1"/>
  <c r="I211" i="1"/>
  <c r="BB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O357" i="1" s="1"/>
  <c r="N211" i="1"/>
  <c r="M211" i="1"/>
  <c r="BB74" i="1"/>
  <c r="BA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BB72" i="1"/>
  <c r="BA72" i="1"/>
  <c r="AZ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BB71" i="1"/>
  <c r="BA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M404" i="1" s="1"/>
  <c r="AM393" i="1" s="1"/>
  <c r="AL71" i="1"/>
  <c r="AL404" i="1" s="1"/>
  <c r="AL393" i="1" s="1"/>
  <c r="AK71" i="1"/>
  <c r="AK404" i="1" s="1"/>
  <c r="AK393" i="1" s="1"/>
  <c r="AJ71" i="1"/>
  <c r="AJ399" i="1" s="1"/>
  <c r="BB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BB162" i="1"/>
  <c r="BA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BB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1" i="6" s="1"/>
  <c r="AJ161" i="1"/>
  <c r="AI161" i="1"/>
  <c r="AI396" i="1" s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AN167" i="1"/>
  <c r="AM167" i="1"/>
  <c r="AM397" i="1" s="1"/>
  <c r="AL167" i="1"/>
  <c r="AL397" i="1" s="1"/>
  <c r="AK167" i="1"/>
  <c r="AJ17" i="6" s="1"/>
  <c r="AJ167" i="1"/>
  <c r="AI17" i="6" s="1"/>
  <c r="AI167" i="1"/>
  <c r="AI402" i="1" s="1"/>
  <c r="AH167" i="1"/>
  <c r="AH402" i="1" s="1"/>
  <c r="AG167" i="1"/>
  <c r="AG402" i="1" s="1"/>
  <c r="AF167" i="1"/>
  <c r="AF397" i="1" s="1"/>
  <c r="AE167" i="1"/>
  <c r="AD17" i="4" s="1"/>
  <c r="AE20" i="4" s="1"/>
  <c r="AD167" i="1"/>
  <c r="AC167" i="1"/>
  <c r="AB167" i="1"/>
  <c r="AA17" i="4" s="1"/>
  <c r="AA210" i="4" s="1"/>
  <c r="AA204" i="4" s="1"/>
  <c r="AA167" i="1"/>
  <c r="AA397" i="1" s="1"/>
  <c r="Q116" i="4"/>
  <c r="P116" i="4"/>
  <c r="O116" i="4"/>
  <c r="N116" i="4"/>
  <c r="M116" i="4"/>
  <c r="L116" i="4"/>
  <c r="K116" i="4"/>
  <c r="J116" i="4"/>
  <c r="I116" i="4"/>
  <c r="H116" i="4"/>
  <c r="H117" i="4" s="1"/>
  <c r="H115" i="4"/>
  <c r="BA104" i="4"/>
  <c r="AZ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V104" i="4"/>
  <c r="U104" i="4"/>
  <c r="T104" i="4"/>
  <c r="S104" i="4"/>
  <c r="R104" i="4"/>
  <c r="Q104" i="4"/>
  <c r="O104" i="4"/>
  <c r="N104" i="4"/>
  <c r="M104" i="4"/>
  <c r="L104" i="4"/>
  <c r="K104" i="4"/>
  <c r="J104" i="4"/>
  <c r="AB102" i="4"/>
  <c r="AA102" i="4"/>
  <c r="Z102" i="4"/>
  <c r="Y102" i="4"/>
  <c r="X102" i="4"/>
  <c r="W102" i="4"/>
  <c r="T102" i="4"/>
  <c r="S102" i="4"/>
  <c r="R102" i="4"/>
  <c r="Q102" i="4"/>
  <c r="P102" i="4"/>
  <c r="O102" i="4"/>
  <c r="M102" i="4"/>
  <c r="L102" i="4"/>
  <c r="K102" i="4"/>
  <c r="J102" i="4"/>
  <c r="I102" i="4"/>
  <c r="H102" i="4"/>
  <c r="O72" i="4"/>
  <c r="N72" i="4"/>
  <c r="J74" i="4" s="1"/>
  <c r="M72" i="4"/>
  <c r="BA18" i="4"/>
  <c r="AZ18" i="4"/>
  <c r="AX18" i="4"/>
  <c r="AH18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Z194" i="4" s="1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AE107" i="4"/>
  <c r="AD213" i="4"/>
  <c r="AD207" i="4" s="1"/>
  <c r="AC194" i="4"/>
  <c r="AA213" i="4"/>
  <c r="AA207" i="4" s="1"/>
  <c r="Z213" i="4"/>
  <c r="Z207" i="4" s="1"/>
  <c r="Y213" i="4"/>
  <c r="Y207" i="4" s="1"/>
  <c r="V213" i="4"/>
  <c r="V207" i="4" s="1"/>
  <c r="T213" i="4"/>
  <c r="T207" i="4" s="1"/>
  <c r="S213" i="4"/>
  <c r="S207" i="4" s="1"/>
  <c r="R213" i="4"/>
  <c r="R207" i="4" s="1"/>
  <c r="Q213" i="4"/>
  <c r="Q207" i="4" s="1"/>
  <c r="O213" i="4"/>
  <c r="O207" i="4" s="1"/>
  <c r="N194" i="4"/>
  <c r="M194" i="4"/>
  <c r="J194" i="4"/>
  <c r="H213" i="4"/>
  <c r="H207" i="4" s="1"/>
  <c r="AF101" i="4"/>
  <c r="AE101" i="4"/>
  <c r="AE194" i="4" s="1"/>
  <c r="AD101" i="4"/>
  <c r="AC101" i="4"/>
  <c r="AB101" i="4"/>
  <c r="AA101" i="4"/>
  <c r="Z101" i="4"/>
  <c r="Y101" i="4"/>
  <c r="Y212" i="4" s="1"/>
  <c r="Y206" i="4" s="1"/>
  <c r="V101" i="4"/>
  <c r="U101" i="4"/>
  <c r="T101" i="4"/>
  <c r="S101" i="4"/>
  <c r="R101" i="4"/>
  <c r="Q101" i="4"/>
  <c r="Q212" i="4" s="1"/>
  <c r="Q206" i="4" s="1"/>
  <c r="O101" i="4"/>
  <c r="X101" i="4"/>
  <c r="T212" i="4"/>
  <c r="T206" i="4" s="1"/>
  <c r="N101" i="4"/>
  <c r="M101" i="4"/>
  <c r="L101" i="4"/>
  <c r="L212" i="4" s="1"/>
  <c r="L206" i="4" s="1"/>
  <c r="K101" i="4"/>
  <c r="J101" i="4"/>
  <c r="I101" i="4"/>
  <c r="H101" i="4"/>
  <c r="AH29" i="1"/>
  <c r="AG29" i="1"/>
  <c r="AF29" i="1"/>
  <c r="AE29" i="1"/>
  <c r="AD29" i="1"/>
  <c r="AC29" i="1"/>
  <c r="AB29" i="1"/>
  <c r="AA29" i="1"/>
  <c r="Z29" i="1"/>
  <c r="T29" i="1"/>
  <c r="S29" i="1"/>
  <c r="R29" i="1"/>
  <c r="Q29" i="1"/>
  <c r="P29" i="1"/>
  <c r="O29" i="1"/>
  <c r="N29" i="1"/>
  <c r="M29" i="1"/>
  <c r="L29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I36" i="1" s="1"/>
  <c r="J36" i="1" s="1"/>
  <c r="W72" i="1"/>
  <c r="V72" i="1"/>
  <c r="U72" i="1"/>
  <c r="T72" i="1"/>
  <c r="S72" i="1"/>
  <c r="R72" i="1"/>
  <c r="Q72" i="1"/>
  <c r="P72" i="1"/>
  <c r="O72" i="1"/>
  <c r="O359" i="1" s="1"/>
  <c r="N72" i="1"/>
  <c r="M72" i="1"/>
  <c r="L72" i="1"/>
  <c r="K72" i="1"/>
  <c r="J72" i="1"/>
  <c r="BC72" i="1" s="1"/>
  <c r="I72" i="1"/>
  <c r="V162" i="1"/>
  <c r="U162" i="1"/>
  <c r="T162" i="1"/>
  <c r="S162" i="1"/>
  <c r="R162" i="1"/>
  <c r="Q162" i="1"/>
  <c r="P162" i="1"/>
  <c r="O162" i="1"/>
  <c r="N162" i="1"/>
  <c r="M162" i="1"/>
  <c r="AO168" i="1"/>
  <c r="Z168" i="1"/>
  <c r="Y168" i="1"/>
  <c r="X168" i="1"/>
  <c r="W168" i="1"/>
  <c r="V168" i="1"/>
  <c r="U168" i="1"/>
  <c r="N168" i="1"/>
  <c r="M168" i="1"/>
  <c r="L168" i="1"/>
  <c r="K168" i="1"/>
  <c r="J168" i="1"/>
  <c r="I168" i="1"/>
  <c r="X209" i="1"/>
  <c r="W209" i="1"/>
  <c r="V209" i="1"/>
  <c r="U209" i="1"/>
  <c r="T209" i="1"/>
  <c r="S209" i="1"/>
  <c r="R209" i="1"/>
  <c r="Q209" i="1"/>
  <c r="P209" i="1"/>
  <c r="O209" i="1"/>
  <c r="O355" i="1" s="1"/>
  <c r="N209" i="1"/>
  <c r="M209" i="1"/>
  <c r="L209" i="1"/>
  <c r="K209" i="1"/>
  <c r="J209" i="1"/>
  <c r="I209" i="1"/>
  <c r="I210" i="1" s="1"/>
  <c r="AE208" i="1"/>
  <c r="AD208" i="1"/>
  <c r="AD401" i="1" s="1"/>
  <c r="AC208" i="1"/>
  <c r="AC401" i="1" s="1"/>
  <c r="AB208" i="1"/>
  <c r="AA208" i="1"/>
  <c r="Z73" i="4" s="1"/>
  <c r="AA76" i="4" s="1"/>
  <c r="Z208" i="1"/>
  <c r="Y73" i="4" s="1"/>
  <c r="Z76" i="4" s="1"/>
  <c r="Y208" i="1"/>
  <c r="X73" i="4" s="1"/>
  <c r="Y76" i="4" s="1"/>
  <c r="X208" i="1"/>
  <c r="W73" i="4" s="1"/>
  <c r="X76" i="4" s="1"/>
  <c r="W208" i="1"/>
  <c r="V73" i="4" s="1"/>
  <c r="W76" i="4" s="1"/>
  <c r="V208" i="1"/>
  <c r="V401" i="1" s="1"/>
  <c r="U208" i="1"/>
  <c r="T208" i="1"/>
  <c r="T401" i="1" s="1"/>
  <c r="S208" i="1"/>
  <c r="R73" i="4" s="1"/>
  <c r="S76" i="4" s="1"/>
  <c r="R208" i="1"/>
  <c r="R401" i="1" s="1"/>
  <c r="Q208" i="1"/>
  <c r="P208" i="1"/>
  <c r="O208" i="1"/>
  <c r="N208" i="1"/>
  <c r="M208" i="1"/>
  <c r="L208" i="1"/>
  <c r="K73" i="4" s="1"/>
  <c r="L76" i="4" s="1"/>
  <c r="K208" i="1"/>
  <c r="J73" i="4" s="1"/>
  <c r="K76" i="4" s="1"/>
  <c r="J208" i="1"/>
  <c r="I208" i="1"/>
  <c r="I212" i="1" s="1"/>
  <c r="AC402" i="1"/>
  <c r="Z167" i="1"/>
  <c r="Y167" i="1"/>
  <c r="Y397" i="1" s="1"/>
  <c r="X167" i="1"/>
  <c r="W167" i="1"/>
  <c r="V167" i="1"/>
  <c r="U167" i="1"/>
  <c r="T167" i="1"/>
  <c r="Q167" i="1"/>
  <c r="Q402" i="1" s="1"/>
  <c r="P167" i="1"/>
  <c r="P402" i="1" s="1"/>
  <c r="O397" i="1"/>
  <c r="N167" i="1"/>
  <c r="M167" i="1"/>
  <c r="AH161" i="1"/>
  <c r="AH396" i="1" s="1"/>
  <c r="AG161" i="1"/>
  <c r="AG396" i="1" s="1"/>
  <c r="AF161" i="1"/>
  <c r="AF396" i="1" s="1"/>
  <c r="AA315" i="1"/>
  <c r="X396" i="1"/>
  <c r="W396" i="1"/>
  <c r="V396" i="1"/>
  <c r="S401" i="1"/>
  <c r="R396" i="1"/>
  <c r="K396" i="1"/>
  <c r="I396" i="1"/>
  <c r="U71" i="1"/>
  <c r="U399" i="1" s="1"/>
  <c r="T71" i="1"/>
  <c r="T399" i="1" s="1"/>
  <c r="S71" i="1"/>
  <c r="S399" i="1" s="1"/>
  <c r="R71" i="1"/>
  <c r="R399" i="1" s="1"/>
  <c r="Q71" i="1"/>
  <c r="Q399" i="1" s="1"/>
  <c r="P71" i="1"/>
  <c r="P399" i="1" s="1"/>
  <c r="O71" i="1"/>
  <c r="O399" i="1" s="1"/>
  <c r="AV34" i="1"/>
  <c r="AU34" i="1"/>
  <c r="AT34" i="1"/>
  <c r="AS34" i="1"/>
  <c r="AR34" i="1"/>
  <c r="AQ34" i="1"/>
  <c r="AP34" i="1"/>
  <c r="AO34" i="1"/>
  <c r="AO315" i="1" s="1"/>
  <c r="AO391" i="1" s="1"/>
  <c r="AN34" i="1"/>
  <c r="AM34" i="1"/>
  <c r="AL34" i="1"/>
  <c r="AK34" i="1"/>
  <c r="AJ34" i="1"/>
  <c r="AI34" i="1"/>
  <c r="AH34" i="1"/>
  <c r="AG34" i="1"/>
  <c r="AF34" i="1"/>
  <c r="AE34" i="1"/>
  <c r="AE404" i="1" s="1"/>
  <c r="AE393" i="1" s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I34" i="1"/>
  <c r="AL28" i="1"/>
  <c r="AK28" i="1"/>
  <c r="AJ28" i="1"/>
  <c r="AI28" i="1"/>
  <c r="AH28" i="1"/>
  <c r="AG28" i="1"/>
  <c r="AF28" i="1"/>
  <c r="J28" i="1"/>
  <c r="I28" i="1"/>
  <c r="I32" i="1" s="1"/>
  <c r="J32" i="1" s="1"/>
  <c r="AM10" i="1"/>
  <c r="BC10" i="1" s="1"/>
  <c r="AN10" i="1"/>
  <c r="AO10" i="1"/>
  <c r="AP10" i="1"/>
  <c r="AQ10" i="1"/>
  <c r="AR10" i="1"/>
  <c r="AS10" i="1"/>
  <c r="AO11" i="1"/>
  <c r="AP11" i="1"/>
  <c r="AQ11" i="1"/>
  <c r="AR11" i="1"/>
  <c r="AS11" i="1"/>
  <c r="AO13" i="1"/>
  <c r="AO14" i="1" s="1"/>
  <c r="AP14" i="1" s="1"/>
  <c r="AQ14" i="1" s="1"/>
  <c r="AR14" i="1" s="1"/>
  <c r="AS14" i="1" s="1"/>
  <c r="AP13" i="1"/>
  <c r="AQ13" i="1"/>
  <c r="AR13" i="1"/>
  <c r="AS13" i="1"/>
  <c r="AK11" i="1"/>
  <c r="AK12" i="1" s="1"/>
  <c r="AL11" i="1"/>
  <c r="AM11" i="1"/>
  <c r="AN11" i="1"/>
  <c r="AN12" i="1" s="1"/>
  <c r="AK13" i="1"/>
  <c r="AK14" i="1" s="1"/>
  <c r="AL14" i="1" s="1"/>
  <c r="AM14" i="1" s="1"/>
  <c r="AL13" i="1"/>
  <c r="AM13" i="1"/>
  <c r="AN13" i="1"/>
  <c r="BA11" i="1"/>
  <c r="BC9" i="1"/>
  <c r="AK16" i="1"/>
  <c r="AL16" i="1"/>
  <c r="AM16" i="1"/>
  <c r="AN16" i="1"/>
  <c r="AN20" i="1" s="1"/>
  <c r="AO20" i="1" s="1"/>
  <c r="AP20" i="1" s="1"/>
  <c r="AO16" i="1"/>
  <c r="AP16" i="1"/>
  <c r="AQ16" i="1"/>
  <c r="AR16" i="1"/>
  <c r="AS16" i="1"/>
  <c r="AK17" i="1"/>
  <c r="AL17" i="1"/>
  <c r="AM17" i="1"/>
  <c r="AN17" i="1"/>
  <c r="AN18" i="1" s="1"/>
  <c r="AO18" i="1" s="1"/>
  <c r="AP18" i="1" s="1"/>
  <c r="AQ18" i="1" s="1"/>
  <c r="AR18" i="1" s="1"/>
  <c r="AS18" i="1" s="1"/>
  <c r="AO17" i="1"/>
  <c r="AP17" i="1"/>
  <c r="AQ17" i="1"/>
  <c r="AR17" i="1"/>
  <c r="AS17" i="1"/>
  <c r="AK19" i="1"/>
  <c r="AL19" i="1"/>
  <c r="AM19" i="1"/>
  <c r="AN19" i="1"/>
  <c r="AO19" i="1"/>
  <c r="AP19" i="1"/>
  <c r="AQ19" i="1"/>
  <c r="AR19" i="1"/>
  <c r="AS19" i="1"/>
  <c r="BC15" i="1"/>
  <c r="BC18" i="1"/>
  <c r="AL22" i="1"/>
  <c r="AM22" i="1"/>
  <c r="AN22" i="1"/>
  <c r="AO22" i="1"/>
  <c r="AP22" i="1"/>
  <c r="AQ22" i="1"/>
  <c r="AT22" i="1"/>
  <c r="AU22" i="1"/>
  <c r="AV22" i="1"/>
  <c r="AW22" i="1"/>
  <c r="AX22" i="1"/>
  <c r="AL23" i="1"/>
  <c r="AM23" i="1"/>
  <c r="AN23" i="1"/>
  <c r="AO23" i="1"/>
  <c r="AP23" i="1"/>
  <c r="AQ23" i="1"/>
  <c r="AR23" i="1"/>
  <c r="AS23" i="1"/>
  <c r="AT23" i="1"/>
  <c r="AU23" i="1"/>
  <c r="BC20" i="1"/>
  <c r="BC21" i="1"/>
  <c r="AK22" i="1"/>
  <c r="AK23" i="1"/>
  <c r="AK24" i="1" s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K26" i="1"/>
  <c r="AM26" i="1"/>
  <c r="AN26" i="1"/>
  <c r="AO26" i="1" s="1"/>
  <c r="AP26" i="1" s="1"/>
  <c r="AM28" i="1"/>
  <c r="AN28" i="1"/>
  <c r="AO28" i="1"/>
  <c r="AP28" i="1"/>
  <c r="AQ28" i="1"/>
  <c r="AR28" i="1"/>
  <c r="AS28" i="1"/>
  <c r="AT28" i="1"/>
  <c r="AU28" i="1"/>
  <c r="AV28" i="1"/>
  <c r="AV315" i="1" s="1"/>
  <c r="AV391" i="1" s="1"/>
  <c r="AW28" i="1"/>
  <c r="AW315" i="1" s="1"/>
  <c r="AW391" i="1" s="1"/>
  <c r="AX28" i="1"/>
  <c r="AY28" i="1"/>
  <c r="BA28" i="1"/>
  <c r="BB28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Z29" i="1"/>
  <c r="BA29" i="1"/>
  <c r="BB29" i="1"/>
  <c r="U29" i="1"/>
  <c r="V29" i="1"/>
  <c r="W29" i="1"/>
  <c r="X29" i="1"/>
  <c r="Y29" i="1"/>
  <c r="AW34" i="1"/>
  <c r="AX34" i="1"/>
  <c r="AY34" i="1"/>
  <c r="BA34" i="1"/>
  <c r="BB34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Z35" i="1"/>
  <c r="BA35" i="1"/>
  <c r="BB35" i="1"/>
  <c r="I37" i="1"/>
  <c r="J37" i="1"/>
  <c r="BC39" i="1"/>
  <c r="BC41" i="1"/>
  <c r="BC48" i="1"/>
  <c r="BC50" i="1"/>
  <c r="BA54" i="1"/>
  <c r="BC52" i="1"/>
  <c r="BC53" i="1"/>
  <c r="BC54" i="1"/>
  <c r="BC58" i="1"/>
  <c r="BC59" i="1"/>
  <c r="BC60" i="1"/>
  <c r="BC61" i="1"/>
  <c r="AN65" i="1"/>
  <c r="AN69" i="1" s="1"/>
  <c r="AO69" i="1" s="1"/>
  <c r="AP69" i="1" s="1"/>
  <c r="AO65" i="1"/>
  <c r="AP65" i="1"/>
  <c r="BC65" i="1" s="1"/>
  <c r="AN66" i="1"/>
  <c r="AO66" i="1"/>
  <c r="AP66" i="1"/>
  <c r="AN67" i="1"/>
  <c r="AO67" i="1"/>
  <c r="AP67" i="1" s="1"/>
  <c r="AK66" i="1"/>
  <c r="AL66" i="1"/>
  <c r="AM66" i="1"/>
  <c r="BC63" i="1"/>
  <c r="BC64" i="1"/>
  <c r="I71" i="1"/>
  <c r="I399" i="1" s="1"/>
  <c r="J399" i="1"/>
  <c r="L399" i="1"/>
  <c r="M71" i="1"/>
  <c r="M399" i="1" s="1"/>
  <c r="N71" i="1"/>
  <c r="N399" i="1" s="1"/>
  <c r="V71" i="1"/>
  <c r="V399" i="1" s="1"/>
  <c r="W71" i="1"/>
  <c r="W399" i="1" s="1"/>
  <c r="X71" i="1"/>
  <c r="Y71" i="1"/>
  <c r="Z71" i="1"/>
  <c r="AA71" i="1"/>
  <c r="AA399" i="1" s="1"/>
  <c r="AB71" i="1"/>
  <c r="AB399" i="1" s="1"/>
  <c r="AC71" i="1"/>
  <c r="AC399" i="1" s="1"/>
  <c r="AD71" i="1"/>
  <c r="AD399" i="1" s="1"/>
  <c r="AE71" i="1"/>
  <c r="AF71" i="1"/>
  <c r="AF404" i="1" s="1"/>
  <c r="AF393" i="1" s="1"/>
  <c r="AG71" i="1"/>
  <c r="AG404" i="1" s="1"/>
  <c r="AG393" i="1" s="1"/>
  <c r="AH71" i="1"/>
  <c r="AH399" i="1" s="1"/>
  <c r="AI71" i="1"/>
  <c r="AI399" i="1" s="1"/>
  <c r="X72" i="1"/>
  <c r="Y72" i="1"/>
  <c r="Z72" i="1"/>
  <c r="AA72" i="1"/>
  <c r="AB72" i="1"/>
  <c r="AC72" i="1"/>
  <c r="AD72" i="1"/>
  <c r="AE72" i="1"/>
  <c r="AF72" i="1"/>
  <c r="AG72" i="1"/>
  <c r="AH72" i="1"/>
  <c r="AI72" i="1"/>
  <c r="I74" i="1"/>
  <c r="J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BC76" i="1"/>
  <c r="BC77" i="1"/>
  <c r="I79" i="1"/>
  <c r="J79" i="1" s="1"/>
  <c r="K79" i="1" s="1"/>
  <c r="L79" i="1" s="1"/>
  <c r="M79" i="1" s="1"/>
  <c r="N79" i="1" s="1"/>
  <c r="O79" i="1" s="1"/>
  <c r="I81" i="1"/>
  <c r="J81" i="1" s="1"/>
  <c r="K81" i="1" s="1"/>
  <c r="L81" i="1" s="1"/>
  <c r="M81" i="1" s="1"/>
  <c r="N81" i="1" s="1"/>
  <c r="O81" i="1" s="1"/>
  <c r="P81" i="1" s="1"/>
  <c r="Q81" i="1" s="1"/>
  <c r="R81" i="1" s="1"/>
  <c r="S81" i="1" s="1"/>
  <c r="T81" i="1" s="1"/>
  <c r="U81" i="1" s="1"/>
  <c r="V81" i="1" s="1"/>
  <c r="W81" i="1" s="1"/>
  <c r="X81" i="1" s="1"/>
  <c r="Y81" i="1" s="1"/>
  <c r="Z81" i="1" s="1"/>
  <c r="AA81" i="1" s="1"/>
  <c r="AB81" i="1" s="1"/>
  <c r="AC81" i="1" s="1"/>
  <c r="AD81" i="1" s="1"/>
  <c r="AE81" i="1" s="1"/>
  <c r="AF81" i="1" s="1"/>
  <c r="AG81" i="1" s="1"/>
  <c r="AH81" i="1" s="1"/>
  <c r="AI81" i="1" s="1"/>
  <c r="AJ81" i="1" s="1"/>
  <c r="AK81" i="1" s="1"/>
  <c r="BC88" i="1"/>
  <c r="I91" i="1"/>
  <c r="J91" i="1" s="1"/>
  <c r="K91" i="1" s="1"/>
  <c r="L91" i="1" s="1"/>
  <c r="M91" i="1" s="1"/>
  <c r="N91" i="1" s="1"/>
  <c r="O91" i="1" s="1"/>
  <c r="I93" i="1"/>
  <c r="J93" i="1" s="1"/>
  <c r="K93" i="1" s="1"/>
  <c r="L93" i="1" s="1"/>
  <c r="M93" i="1" s="1"/>
  <c r="N93" i="1" s="1"/>
  <c r="O93" i="1" s="1"/>
  <c r="BE94" i="1"/>
  <c r="BE95" i="1"/>
  <c r="BE96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I164" i="1"/>
  <c r="J164" i="1"/>
  <c r="K164" i="1"/>
  <c r="AF164" i="1"/>
  <c r="AG164" i="1"/>
  <c r="AH164" i="1"/>
  <c r="I167" i="1"/>
  <c r="I402" i="1" s="1"/>
  <c r="J167" i="1"/>
  <c r="J397" i="1" s="1"/>
  <c r="L167" i="1"/>
  <c r="R167" i="1"/>
  <c r="S167" i="1"/>
  <c r="K167" i="1"/>
  <c r="K397" i="1" s="1"/>
  <c r="P168" i="1"/>
  <c r="R168" i="1"/>
  <c r="S168" i="1"/>
  <c r="J170" i="1"/>
  <c r="K170" i="1"/>
  <c r="L170" i="1"/>
  <c r="M170" i="1"/>
  <c r="N170" i="1"/>
  <c r="P170" i="1"/>
  <c r="Q170" i="1"/>
  <c r="S170" i="1"/>
  <c r="T170" i="1"/>
  <c r="U170" i="1"/>
  <c r="V170" i="1"/>
  <c r="W170" i="1"/>
  <c r="X170" i="1"/>
  <c r="Y170" i="1"/>
  <c r="Z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B170" i="1"/>
  <c r="I206" i="1"/>
  <c r="J206" i="1"/>
  <c r="K206" i="1"/>
  <c r="L206" i="1"/>
  <c r="M206" i="1"/>
  <c r="N206" i="1"/>
  <c r="O206" i="1"/>
  <c r="O352" i="1" s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BC205" i="1"/>
  <c r="BC207" i="1"/>
  <c r="AF208" i="1"/>
  <c r="AF401" i="1" s="1"/>
  <c r="AG208" i="1"/>
  <c r="AH208" i="1"/>
  <c r="AI208" i="1"/>
  <c r="AJ208" i="1"/>
  <c r="AK208" i="1"/>
  <c r="AJ73" i="6" s="1"/>
  <c r="AL208" i="1"/>
  <c r="AL401" i="1" s="1"/>
  <c r="AM208" i="1"/>
  <c r="AM401" i="1" s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BA209" i="1"/>
  <c r="BB209" i="1"/>
  <c r="L211" i="1"/>
  <c r="I214" i="1"/>
  <c r="I403" i="1" s="1"/>
  <c r="J214" i="1"/>
  <c r="J403" i="1" s="1"/>
  <c r="K214" i="1"/>
  <c r="K403" i="1" s="1"/>
  <c r="L214" i="1"/>
  <c r="M214" i="1"/>
  <c r="M403" i="1" s="1"/>
  <c r="N214" i="1"/>
  <c r="N403" i="1" s="1"/>
  <c r="O214" i="1"/>
  <c r="O403" i="1" s="1"/>
  <c r="P214" i="1"/>
  <c r="P398" i="1" s="1"/>
  <c r="Q214" i="1"/>
  <c r="Q403" i="1" s="1"/>
  <c r="R214" i="1"/>
  <c r="R403" i="1" s="1"/>
  <c r="S214" i="1"/>
  <c r="S403" i="1" s="1"/>
  <c r="T214" i="1"/>
  <c r="U214" i="1"/>
  <c r="U403" i="1" s="1"/>
  <c r="V214" i="1"/>
  <c r="V398" i="1" s="1"/>
  <c r="W214" i="1"/>
  <c r="W403" i="1" s="1"/>
  <c r="X214" i="1"/>
  <c r="X403" i="1" s="1"/>
  <c r="Y214" i="1"/>
  <c r="Y403" i="1" s="1"/>
  <c r="Z214" i="1"/>
  <c r="Z403" i="1" s="1"/>
  <c r="AA214" i="1"/>
  <c r="AA403" i="1" s="1"/>
  <c r="AB214" i="1"/>
  <c r="AB403" i="1" s="1"/>
  <c r="AC214" i="1"/>
  <c r="AC398" i="1" s="1"/>
  <c r="AD214" i="1"/>
  <c r="AD403" i="1" s="1"/>
  <c r="AE214" i="1"/>
  <c r="AE403" i="1" s="1"/>
  <c r="AF214" i="1"/>
  <c r="AF403" i="1" s="1"/>
  <c r="AG214" i="1"/>
  <c r="AG398" i="1" s="1"/>
  <c r="AH214" i="1"/>
  <c r="AH398" i="1" s="1"/>
  <c r="AI214" i="1"/>
  <c r="AI398" i="1" s="1"/>
  <c r="AJ214" i="1"/>
  <c r="AJ398" i="1" s="1"/>
  <c r="AK214" i="1"/>
  <c r="AK403" i="1" s="1"/>
  <c r="AL214" i="1"/>
  <c r="AL403" i="1" s="1"/>
  <c r="I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I218" i="1"/>
  <c r="BC219" i="1"/>
  <c r="BC220" i="1"/>
  <c r="I223" i="1"/>
  <c r="J223" i="1" s="1"/>
  <c r="K223" i="1" s="1"/>
  <c r="L223" i="1" s="1"/>
  <c r="M223" i="1" s="1"/>
  <c r="N223" i="1" s="1"/>
  <c r="O223" i="1" s="1"/>
  <c r="BC224" i="1"/>
  <c r="BC225" i="1"/>
  <c r="BC226" i="1"/>
  <c r="I229" i="1"/>
  <c r="J229" i="1" s="1"/>
  <c r="K229" i="1" s="1"/>
  <c r="L229" i="1" s="1"/>
  <c r="M229" i="1" s="1"/>
  <c r="N229" i="1" s="1"/>
  <c r="O229" i="1" s="1"/>
  <c r="BD280" i="1"/>
  <c r="BC307" i="1"/>
  <c r="BC308" i="1"/>
  <c r="BC309" i="1"/>
  <c r="I312" i="1"/>
  <c r="J312" i="1"/>
  <c r="K312" i="1" s="1"/>
  <c r="L312" i="1" s="1"/>
  <c r="M312" i="1" s="1"/>
  <c r="N312" i="1"/>
  <c r="O312" i="1" s="1"/>
  <c r="P312" i="1" s="1"/>
  <c r="Q312" i="1" s="1"/>
  <c r="R312" i="1" s="1"/>
  <c r="S312" i="1" s="1"/>
  <c r="T312" i="1" s="1"/>
  <c r="U312" i="1" s="1"/>
  <c r="V312" i="1" s="1"/>
  <c r="W312" i="1" s="1"/>
  <c r="X312" i="1" s="1"/>
  <c r="Y312" i="1" s="1"/>
  <c r="Z312" i="1" s="1"/>
  <c r="AA312" i="1" s="1"/>
  <c r="AB312" i="1" s="1"/>
  <c r="AC312" i="1" s="1"/>
  <c r="AD312" i="1" s="1"/>
  <c r="AE312" i="1" s="1"/>
  <c r="AF312" i="1" s="1"/>
  <c r="AG312" i="1" s="1"/>
  <c r="AH312" i="1" s="1"/>
  <c r="AI312" i="1" s="1"/>
  <c r="AJ312" i="1" s="1"/>
  <c r="AP315" i="1"/>
  <c r="AP391" i="1" s="1"/>
  <c r="AX315" i="1"/>
  <c r="AX391" i="1" s="1"/>
  <c r="O320" i="1"/>
  <c r="O326" i="1"/>
  <c r="O327" i="1"/>
  <c r="O332" i="1"/>
  <c r="O333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3" i="1"/>
  <c r="Q396" i="1"/>
  <c r="T396" i="1"/>
  <c r="U396" i="1"/>
  <c r="AC396" i="1"/>
  <c r="AE396" i="1"/>
  <c r="I397" i="1"/>
  <c r="Y399" i="1"/>
  <c r="Z399" i="1"/>
  <c r="AE399" i="1"/>
  <c r="AG399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B402" i="1"/>
  <c r="I405" i="1"/>
  <c r="J405" i="1"/>
  <c r="K405" i="1"/>
  <c r="L405" i="1"/>
  <c r="M405" i="1"/>
  <c r="N405" i="1"/>
  <c r="O405" i="1"/>
  <c r="P405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AN405" i="1"/>
  <c r="BD431" i="1"/>
  <c r="BG433" i="1"/>
  <c r="X9" i="5"/>
  <c r="Y9" i="5"/>
  <c r="P73" i="4"/>
  <c r="Q76" i="4" s="1"/>
  <c r="AE11" i="4"/>
  <c r="AF14" i="4" s="1"/>
  <c r="J209" i="4"/>
  <c r="J203" i="4" s="1"/>
  <c r="X110" i="4"/>
  <c r="BM85" i="4"/>
  <c r="BC84" i="4"/>
  <c r="BM84" i="4" s="1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C12" i="4" s="1"/>
  <c r="AH10" i="4"/>
  <c r="AD12" i="4" s="1"/>
  <c r="AI10" i="4"/>
  <c r="AJ10" i="4"/>
  <c r="AK10" i="4"/>
  <c r="AG12" i="4" s="1"/>
  <c r="AL10" i="4"/>
  <c r="AM10" i="4"/>
  <c r="AI12" i="4" s="1"/>
  <c r="AN10" i="4"/>
  <c r="AJ12" i="4" s="1"/>
  <c r="AO10" i="4"/>
  <c r="AK12" i="4" s="1"/>
  <c r="AP10" i="4"/>
  <c r="AL12" i="4" s="1"/>
  <c r="AQ10" i="4"/>
  <c r="AM12" i="4" s="1"/>
  <c r="AR10" i="4"/>
  <c r="AN12" i="4" s="1"/>
  <c r="AS10" i="4"/>
  <c r="AO12" i="4" s="1"/>
  <c r="AT10" i="4"/>
  <c r="AP12" i="4" s="1"/>
  <c r="AU10" i="4"/>
  <c r="AV10" i="4"/>
  <c r="AR12" i="4" s="1"/>
  <c r="AW10" i="4"/>
  <c r="AS12" i="4" s="1"/>
  <c r="AX10" i="4"/>
  <c r="AT12" i="4" s="1"/>
  <c r="AY10" i="4"/>
  <c r="AU12" i="4" s="1"/>
  <c r="AZ10" i="4"/>
  <c r="AV12" i="4" s="1"/>
  <c r="BA10" i="4"/>
  <c r="AW12" i="4" s="1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BA11" i="4"/>
  <c r="AQ12" i="4"/>
  <c r="AX12" i="4"/>
  <c r="AZ12" i="4"/>
  <c r="BA12" i="4"/>
  <c r="BD15" i="4"/>
  <c r="BE15" i="4"/>
  <c r="BF15" i="4"/>
  <c r="BG15" i="4"/>
  <c r="BH15" i="4"/>
  <c r="BI15" i="4"/>
  <c r="BJ15" i="4"/>
  <c r="BK15" i="4" s="1"/>
  <c r="BL15" i="4" s="1"/>
  <c r="H16" i="4"/>
  <c r="I16" i="4"/>
  <c r="J16" i="4"/>
  <c r="H20" i="4" s="1"/>
  <c r="K16" i="4"/>
  <c r="I20" i="4" s="1"/>
  <c r="L16" i="4"/>
  <c r="M16" i="4"/>
  <c r="N16" i="4"/>
  <c r="O16" i="4"/>
  <c r="P16" i="4"/>
  <c r="Q16" i="4"/>
  <c r="R16" i="4"/>
  <c r="S16" i="4"/>
  <c r="T16" i="4"/>
  <c r="P18" i="4" s="1"/>
  <c r="U16" i="4"/>
  <c r="V16" i="4"/>
  <c r="W16" i="4"/>
  <c r="S18" i="4" s="1"/>
  <c r="X16" i="4"/>
  <c r="T18" i="4" s="1"/>
  <c r="Y16" i="4"/>
  <c r="U18" i="4" s="1"/>
  <c r="Z16" i="4"/>
  <c r="V18" i="4" s="1"/>
  <c r="AA16" i="4"/>
  <c r="W18" i="4" s="1"/>
  <c r="AB16" i="4"/>
  <c r="X18" i="4" s="1"/>
  <c r="AC16" i="4"/>
  <c r="Y18" i="4" s="1"/>
  <c r="AD16" i="4"/>
  <c r="Z18" i="4" s="1"/>
  <c r="AE16" i="4"/>
  <c r="AA18" i="4" s="1"/>
  <c r="AF16" i="4"/>
  <c r="AB18" i="4" s="1"/>
  <c r="AG16" i="4"/>
  <c r="AC18" i="4" s="1"/>
  <c r="AH16" i="4"/>
  <c r="AD18" i="4" s="1"/>
  <c r="AI16" i="4"/>
  <c r="AE18" i="4" s="1"/>
  <c r="AJ16" i="4"/>
  <c r="AF18" i="4" s="1"/>
  <c r="AK16" i="4"/>
  <c r="AI20" i="4" s="1"/>
  <c r="AL16" i="4"/>
  <c r="AM16" i="4"/>
  <c r="AI18" i="4" s="1"/>
  <c r="AN16" i="4"/>
  <c r="AJ18" i="4" s="1"/>
  <c r="AO16" i="4"/>
  <c r="AK18" i="4" s="1"/>
  <c r="AP16" i="4"/>
  <c r="AL18" i="4" s="1"/>
  <c r="AQ16" i="4"/>
  <c r="AM18" i="4" s="1"/>
  <c r="AR16" i="4"/>
  <c r="AN18" i="4" s="1"/>
  <c r="AS16" i="4"/>
  <c r="AO18" i="4" s="1"/>
  <c r="AT16" i="4"/>
  <c r="AP18" i="4" s="1"/>
  <c r="AU16" i="4"/>
  <c r="AQ18" i="4" s="1"/>
  <c r="AV16" i="4"/>
  <c r="AR18" i="4" s="1"/>
  <c r="AW16" i="4"/>
  <c r="AS18" i="4" s="1"/>
  <c r="AX16" i="4"/>
  <c r="AT18" i="4" s="1"/>
  <c r="AY16" i="4"/>
  <c r="AU18" i="4" s="1"/>
  <c r="AZ16" i="4"/>
  <c r="AV18" i="4" s="1"/>
  <c r="BA16" i="4"/>
  <c r="AW18" i="4" s="1"/>
  <c r="H17" i="4"/>
  <c r="AK17" i="4"/>
  <c r="AL17" i="4"/>
  <c r="AL154" i="4" s="1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BA17" i="4"/>
  <c r="BB19" i="4"/>
  <c r="BM19" i="4"/>
  <c r="BB21" i="4"/>
  <c r="BD21" i="4"/>
  <c r="BE21" i="4"/>
  <c r="BF21" i="4"/>
  <c r="BG21" i="4"/>
  <c r="BH21" i="4" s="1"/>
  <c r="BI21" i="4" s="1"/>
  <c r="BJ21" i="4" s="1"/>
  <c r="BK21" i="4"/>
  <c r="BL21" i="4"/>
  <c r="AX23" i="4"/>
  <c r="AX27" i="4" s="1"/>
  <c r="AY23" i="4"/>
  <c r="AX24" i="4"/>
  <c r="AX25" i="4" s="1"/>
  <c r="AY24" i="4"/>
  <c r="AV23" i="4"/>
  <c r="AV24" i="4"/>
  <c r="BM22" i="4"/>
  <c r="BM26" i="4"/>
  <c r="AV27" i="4"/>
  <c r="BM28" i="4"/>
  <c r="BM29" i="4"/>
  <c r="BM30" i="4"/>
  <c r="BM31" i="4"/>
  <c r="BM36" i="4"/>
  <c r="BM37" i="4"/>
  <c r="BM38" i="4"/>
  <c r="BM39" i="4"/>
  <c r="BM42" i="4"/>
  <c r="BM43" i="4"/>
  <c r="BM44" i="4"/>
  <c r="BM48" i="4"/>
  <c r="BM49" i="4"/>
  <c r="BM50" i="4"/>
  <c r="BM51" i="4"/>
  <c r="BM54" i="4"/>
  <c r="BM58" i="4"/>
  <c r="BM60" i="4"/>
  <c r="BM61" i="4"/>
  <c r="BM62" i="4"/>
  <c r="BM63" i="4"/>
  <c r="BM64" i="4"/>
  <c r="BM66" i="4"/>
  <c r="BM67" i="4"/>
  <c r="BM68" i="4"/>
  <c r="H72" i="4"/>
  <c r="I72" i="4"/>
  <c r="J72" i="4"/>
  <c r="H76" i="4" s="1"/>
  <c r="K72" i="4"/>
  <c r="L72" i="4"/>
  <c r="P72" i="4"/>
  <c r="Q72" i="4"/>
  <c r="R72" i="4"/>
  <c r="S72" i="4"/>
  <c r="O74" i="4" s="1"/>
  <c r="T72" i="4"/>
  <c r="P74" i="4" s="1"/>
  <c r="U72" i="4"/>
  <c r="Q74" i="4" s="1"/>
  <c r="V72" i="4"/>
  <c r="R74" i="4" s="1"/>
  <c r="W72" i="4"/>
  <c r="S74" i="4" s="1"/>
  <c r="X72" i="4"/>
  <c r="T74" i="4" s="1"/>
  <c r="Y72" i="4"/>
  <c r="U74" i="4" s="1"/>
  <c r="Z72" i="4"/>
  <c r="V74" i="4" s="1"/>
  <c r="AA72" i="4"/>
  <c r="AB72" i="4"/>
  <c r="AC72" i="4"/>
  <c r="Y74" i="4" s="1"/>
  <c r="AD72" i="4"/>
  <c r="AE72" i="4"/>
  <c r="AF72" i="4"/>
  <c r="AB74" i="4" s="1"/>
  <c r="AG72" i="4"/>
  <c r="AC74" i="4" s="1"/>
  <c r="AH72" i="4"/>
  <c r="AI72" i="4"/>
  <c r="AJ72" i="4"/>
  <c r="AF74" i="4" s="1"/>
  <c r="AK72" i="4"/>
  <c r="AG74" i="4" s="1"/>
  <c r="AL72" i="4"/>
  <c r="AH74" i="4" s="1"/>
  <c r="AM72" i="4"/>
  <c r="AK76" i="4" s="1"/>
  <c r="AN72" i="4"/>
  <c r="AL76" i="4" s="1"/>
  <c r="AO72" i="4"/>
  <c r="AK74" i="4" s="1"/>
  <c r="AP72" i="4"/>
  <c r="AN76" i="4" s="1"/>
  <c r="AQ72" i="4"/>
  <c r="AM74" i="4" s="1"/>
  <c r="AR72" i="4"/>
  <c r="AN74" i="4" s="1"/>
  <c r="AS72" i="4"/>
  <c r="AO74" i="4" s="1"/>
  <c r="AT72" i="4"/>
  <c r="AP74" i="4" s="1"/>
  <c r="AU72" i="4"/>
  <c r="AQ74" i="4" s="1"/>
  <c r="AV72" i="4"/>
  <c r="AR74" i="4" s="1"/>
  <c r="AW72" i="4"/>
  <c r="AS74" i="4" s="1"/>
  <c r="AX72" i="4"/>
  <c r="AT74" i="4" s="1"/>
  <c r="AY72" i="4"/>
  <c r="AU74" i="4" s="1"/>
  <c r="AZ72" i="4"/>
  <c r="AV74" i="4" s="1"/>
  <c r="BA72" i="4"/>
  <c r="AW74" i="4" s="1"/>
  <c r="AK73" i="4"/>
  <c r="AL73" i="4"/>
  <c r="AM73" i="4"/>
  <c r="AN73" i="4"/>
  <c r="AO73" i="4"/>
  <c r="AP73" i="4"/>
  <c r="AQ73" i="4"/>
  <c r="AR73" i="4"/>
  <c r="AS73" i="4"/>
  <c r="AT73" i="4"/>
  <c r="AU73" i="4"/>
  <c r="AV73" i="4"/>
  <c r="AW73" i="4"/>
  <c r="AX73" i="4"/>
  <c r="AY73" i="4"/>
  <c r="BA73" i="4"/>
  <c r="AX74" i="4"/>
  <c r="AZ74" i="4"/>
  <c r="BA74" i="4"/>
  <c r="BM75" i="4"/>
  <c r="I76" i="4"/>
  <c r="BL77" i="4"/>
  <c r="I78" i="4"/>
  <c r="J78" i="4"/>
  <c r="K78" i="4"/>
  <c r="N78" i="4"/>
  <c r="O78" i="4"/>
  <c r="K80" i="4" s="1"/>
  <c r="P78" i="4"/>
  <c r="N82" i="4" s="1"/>
  <c r="Q78" i="4"/>
  <c r="M193" i="4" s="1"/>
  <c r="R78" i="4"/>
  <c r="N80" i="4" s="1"/>
  <c r="S78" i="4"/>
  <c r="T78" i="4"/>
  <c r="P80" i="4" s="1"/>
  <c r="U78" i="4"/>
  <c r="V78" i="4"/>
  <c r="R80" i="4" s="1"/>
  <c r="W78" i="4"/>
  <c r="S80" i="4" s="1"/>
  <c r="X78" i="4"/>
  <c r="T80" i="4" s="1"/>
  <c r="Y78" i="4"/>
  <c r="U80" i="4" s="1"/>
  <c r="Z78" i="4"/>
  <c r="X82" i="4" s="1"/>
  <c r="AA78" i="4"/>
  <c r="Y82" i="4" s="1"/>
  <c r="AB78" i="4"/>
  <c r="AC78" i="4"/>
  <c r="AA82" i="4" s="1"/>
  <c r="AD78" i="4"/>
  <c r="AE78" i="4"/>
  <c r="AF78" i="4"/>
  <c r="AB80" i="4" s="1"/>
  <c r="AG78" i="4"/>
  <c r="AC193" i="4" s="1"/>
  <c r="AH78" i="4"/>
  <c r="AD79" i="4" s="1"/>
  <c r="AD193" i="4" s="1"/>
  <c r="AI78" i="4"/>
  <c r="AE80" i="4" s="1"/>
  <c r="AJ78" i="4"/>
  <c r="AH82" i="4" s="1"/>
  <c r="AK78" i="4"/>
  <c r="AG79" i="4" s="1"/>
  <c r="AG193" i="4" s="1"/>
  <c r="AL78" i="4"/>
  <c r="AH80" i="4" s="1"/>
  <c r="AM78" i="4"/>
  <c r="AK82" i="4" s="1"/>
  <c r="AN78" i="4"/>
  <c r="AJ80" i="4" s="1"/>
  <c r="AO78" i="4"/>
  <c r="AP78" i="4"/>
  <c r="AQ78" i="4"/>
  <c r="AR78" i="4"/>
  <c r="AS78" i="4"/>
  <c r="AT78" i="4"/>
  <c r="AP80" i="4" s="1"/>
  <c r="AU78" i="4"/>
  <c r="AQ80" i="4" s="1"/>
  <c r="AV78" i="4"/>
  <c r="AR79" i="4" s="1"/>
  <c r="AW78" i="4"/>
  <c r="AS80" i="4" s="1"/>
  <c r="AX78" i="4"/>
  <c r="AT80" i="4" s="1"/>
  <c r="AY78" i="4"/>
  <c r="AU80" i="4" s="1"/>
  <c r="AZ78" i="4"/>
  <c r="AV80" i="4" s="1"/>
  <c r="BA78" i="4"/>
  <c r="BL79" i="4"/>
  <c r="BB81" i="4"/>
  <c r="BB83" i="4"/>
  <c r="BD83" i="4"/>
  <c r="BE83" i="4"/>
  <c r="BF83" i="4"/>
  <c r="BG83" i="4"/>
  <c r="BH83" i="4"/>
  <c r="BI83" i="4"/>
  <c r="BJ83" i="4"/>
  <c r="BK83" i="4"/>
  <c r="BL85" i="4"/>
  <c r="AF86" i="4"/>
  <c r="AG86" i="4"/>
  <c r="AH86" i="4"/>
  <c r="AP86" i="4"/>
  <c r="AQ86" i="4"/>
  <c r="AR86" i="4"/>
  <c r="AR194" i="4" s="1"/>
  <c r="AB88" i="4"/>
  <c r="AC88" i="4"/>
  <c r="AD88" i="4"/>
  <c r="AE88" i="4"/>
  <c r="AF88" i="4"/>
  <c r="AG88" i="4"/>
  <c r="AH88" i="4"/>
  <c r="AI88" i="4"/>
  <c r="AJ88" i="4"/>
  <c r="AK88" i="4"/>
  <c r="AL88" i="4"/>
  <c r="AL89" i="4" s="1"/>
  <c r="AM88" i="4"/>
  <c r="AM89" i="4" s="1"/>
  <c r="AN88" i="4"/>
  <c r="AN89" i="4" s="1"/>
  <c r="AO88" i="4"/>
  <c r="AO89" i="4" s="1"/>
  <c r="AP88" i="4"/>
  <c r="AP89" i="4" s="1"/>
  <c r="AQ88" i="4"/>
  <c r="AQ90" i="4" s="1"/>
  <c r="AR88" i="4"/>
  <c r="AS88" i="4"/>
  <c r="AT88" i="4"/>
  <c r="AU88" i="4"/>
  <c r="AX88" i="4"/>
  <c r="AX89" i="4" s="1"/>
  <c r="AY88" i="4"/>
  <c r="AY89" i="4"/>
  <c r="AX90" i="4"/>
  <c r="AY90" i="4"/>
  <c r="AL90" i="4"/>
  <c r="AM90" i="4"/>
  <c r="AN90" i="4" s="1"/>
  <c r="AO90" i="4"/>
  <c r="AP90" i="4"/>
  <c r="I92" i="4"/>
  <c r="AH91" i="4"/>
  <c r="AI91" i="4"/>
  <c r="AJ91" i="4"/>
  <c r="AL91" i="4"/>
  <c r="AM91" i="4"/>
  <c r="AN91" i="4"/>
  <c r="AO91" i="4"/>
  <c r="AP91" i="4"/>
  <c r="AQ91" i="4"/>
  <c r="AR91" i="4"/>
  <c r="AS91" i="4"/>
  <c r="AT91" i="4"/>
  <c r="AX95" i="4"/>
  <c r="AX96" i="4" s="1"/>
  <c r="AY95" i="4"/>
  <c r="AY96" i="4"/>
  <c r="AX97" i="4"/>
  <c r="AX98" i="4" s="1"/>
  <c r="AY97" i="4"/>
  <c r="AY98" i="4" s="1"/>
  <c r="BM93" i="4"/>
  <c r="BM94" i="4"/>
  <c r="AV95" i="4"/>
  <c r="AV97" i="4"/>
  <c r="AV98" i="4"/>
  <c r="BL98" i="4"/>
  <c r="AF194" i="4"/>
  <c r="AG101" i="4"/>
  <c r="AG194" i="4" s="1"/>
  <c r="AH101" i="4"/>
  <c r="AH194" i="4" s="1"/>
  <c r="AI101" i="4"/>
  <c r="AI194" i="4" s="1"/>
  <c r="AJ101" i="4"/>
  <c r="AJ194" i="4" s="1"/>
  <c r="AK101" i="4"/>
  <c r="AL101" i="4"/>
  <c r="BE101" i="4"/>
  <c r="BL101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BC100" i="4"/>
  <c r="BF100" i="4"/>
  <c r="H104" i="4"/>
  <c r="I104" i="4"/>
  <c r="BD103" i="4"/>
  <c r="BG103" i="4"/>
  <c r="BH103" i="4" s="1"/>
  <c r="BI103" i="4" s="1"/>
  <c r="BJ103" i="4" s="1"/>
  <c r="BK103" i="4" s="1"/>
  <c r="BD105" i="4"/>
  <c r="BG105" i="4"/>
  <c r="BH105" i="4" s="1"/>
  <c r="BI105" i="4" s="1"/>
  <c r="BJ105" i="4" s="1"/>
  <c r="BK105" i="4" s="1"/>
  <c r="AF107" i="4"/>
  <c r="AG107" i="4"/>
  <c r="AH107" i="4"/>
  <c r="AH213" i="4" s="1"/>
  <c r="AI107" i="4"/>
  <c r="AJ107" i="4"/>
  <c r="AK107" i="4"/>
  <c r="AL107" i="4"/>
  <c r="AM107" i="4"/>
  <c r="AN107" i="4"/>
  <c r="AO107" i="4"/>
  <c r="AP107" i="4"/>
  <c r="BL107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S194" i="4" s="1"/>
  <c r="AT108" i="4"/>
  <c r="AT194" i="4" s="1"/>
  <c r="AU108" i="4"/>
  <c r="AU194" i="4" s="1"/>
  <c r="BC106" i="4"/>
  <c r="BM106" i="4" s="1"/>
  <c r="BD109" i="4"/>
  <c r="BE109" i="4"/>
  <c r="BF109" i="4"/>
  <c r="BG109" i="4" s="1"/>
  <c r="BH109" i="4"/>
  <c r="BI109" i="4"/>
  <c r="BJ109" i="4"/>
  <c r="BK109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H111" i="4"/>
  <c r="BD111" i="4"/>
  <c r="BE111" i="4"/>
  <c r="BF111" i="4" s="1"/>
  <c r="BG111" i="4"/>
  <c r="BH111" i="4"/>
  <c r="BI111" i="4"/>
  <c r="BJ111" i="4"/>
  <c r="BK111" i="4"/>
  <c r="BL113" i="4"/>
  <c r="AK114" i="4"/>
  <c r="AL114" i="4"/>
  <c r="AM114" i="4"/>
  <c r="AN114" i="4"/>
  <c r="AO114" i="4"/>
  <c r="AP114" i="4"/>
  <c r="AQ114" i="4"/>
  <c r="BC112" i="4"/>
  <c r="BM112" i="4" s="1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BL119" i="4"/>
  <c r="BM118" i="4"/>
  <c r="BM119" i="4"/>
  <c r="BM120" i="4"/>
  <c r="AU121" i="4"/>
  <c r="AV121" i="4" s="1"/>
  <c r="AX121" i="4"/>
  <c r="AY121" i="4"/>
  <c r="AU123" i="4"/>
  <c r="AV123" i="4"/>
  <c r="AX123" i="4"/>
  <c r="AY123" i="4"/>
  <c r="BL125" i="4"/>
  <c r="BM124" i="4"/>
  <c r="BM125" i="4"/>
  <c r="BM126" i="4"/>
  <c r="AU127" i="4"/>
  <c r="AV127" i="4" s="1"/>
  <c r="AX127" i="4"/>
  <c r="AY127" i="4"/>
  <c r="AU129" i="4"/>
  <c r="AV129" i="4"/>
  <c r="AW129" i="4"/>
  <c r="AX129" i="4" s="1"/>
  <c r="AY129" i="4"/>
  <c r="AZ129" i="4"/>
  <c r="BA129" i="4"/>
  <c r="BB129" i="4"/>
  <c r="BC129" i="4"/>
  <c r="BD129" i="4"/>
  <c r="BE129" i="4" s="1"/>
  <c r="BF129" i="4" s="1"/>
  <c r="BG129" i="4" s="1"/>
  <c r="BH129" i="4" s="1"/>
  <c r="BI129" i="4" s="1"/>
  <c r="BJ129" i="4" s="1"/>
  <c r="BK129" i="4" s="1"/>
  <c r="BL131" i="4"/>
  <c r="BM130" i="4"/>
  <c r="BM131" i="4"/>
  <c r="BM132" i="4"/>
  <c r="AU133" i="4"/>
  <c r="AV133" i="4"/>
  <c r="AX133" i="4"/>
  <c r="AY133" i="4"/>
  <c r="AU135" i="4"/>
  <c r="AV135" i="4"/>
  <c r="AX135" i="4"/>
  <c r="AY135" i="4"/>
  <c r="BL137" i="4"/>
  <c r="AV138" i="4"/>
  <c r="BM136" i="4"/>
  <c r="BM137" i="4"/>
  <c r="BM138" i="4"/>
  <c r="H139" i="4"/>
  <c r="I139" i="4"/>
  <c r="J139" i="4"/>
  <c r="K139" i="4" s="1"/>
  <c r="L139" i="4" s="1"/>
  <c r="M139" i="4" s="1"/>
  <c r="N139" i="4" s="1"/>
  <c r="O139" i="4"/>
  <c r="P139" i="4" s="1"/>
  <c r="Q139" i="4" s="1"/>
  <c r="R139" i="4" s="1"/>
  <c r="S139" i="4" s="1"/>
  <c r="T139" i="4" s="1"/>
  <c r="U139" i="4" s="1"/>
  <c r="V139" i="4" s="1"/>
  <c r="W139" i="4" s="1"/>
  <c r="X139" i="4" s="1"/>
  <c r="Y139" i="4" s="1"/>
  <c r="Z139" i="4" s="1"/>
  <c r="AA139" i="4" s="1"/>
  <c r="AB139" i="4" s="1"/>
  <c r="AC139" i="4"/>
  <c r="AD139" i="4"/>
  <c r="AE139" i="4"/>
  <c r="AF139" i="4" s="1"/>
  <c r="AG139" i="4" s="1"/>
  <c r="AH139" i="4" s="1"/>
  <c r="AI139" i="4" s="1"/>
  <c r="AJ139" i="4" s="1"/>
  <c r="AK139" i="4" s="1"/>
  <c r="AL139" i="4" s="1"/>
  <c r="AM139" i="4" s="1"/>
  <c r="AN139" i="4" s="1"/>
  <c r="AO139" i="4" s="1"/>
  <c r="AP139" i="4" s="1"/>
  <c r="AQ139" i="4" s="1"/>
  <c r="AR139" i="4" s="1"/>
  <c r="AS139" i="4"/>
  <c r="AT139" i="4"/>
  <c r="AU139" i="4" s="1"/>
  <c r="AV139" i="4" s="1"/>
  <c r="AW139" i="4" s="1"/>
  <c r="AX139" i="4" s="1"/>
  <c r="AY139" i="4" s="1"/>
  <c r="AZ139" i="4" s="1"/>
  <c r="BA139" i="4" s="1"/>
  <c r="BB139" i="4" s="1"/>
  <c r="BC139" i="4" s="1"/>
  <c r="BD139" i="4" s="1"/>
  <c r="BE139" i="4" s="1"/>
  <c r="BF139" i="4" s="1"/>
  <c r="BG139" i="4" s="1"/>
  <c r="BH139" i="4" s="1"/>
  <c r="BI139" i="4" s="1"/>
  <c r="BJ139" i="4" s="1"/>
  <c r="BK139" i="4" s="1"/>
  <c r="AV140" i="4"/>
  <c r="AW140" i="4"/>
  <c r="AX140" i="4"/>
  <c r="AY140" i="4"/>
  <c r="H141" i="4"/>
  <c r="I141" i="4"/>
  <c r="J141" i="4"/>
  <c r="K141" i="4"/>
  <c r="L141" i="4"/>
  <c r="M141" i="4" s="1"/>
  <c r="N141" i="4"/>
  <c r="O141" i="4"/>
  <c r="P141" i="4"/>
  <c r="Q141" i="4" s="1"/>
  <c r="R141" i="4" s="1"/>
  <c r="S141" i="4" s="1"/>
  <c r="T141" i="4"/>
  <c r="U141" i="4" s="1"/>
  <c r="V141" i="4" s="1"/>
  <c r="W141" i="4" s="1"/>
  <c r="X141" i="4" s="1"/>
  <c r="Y141" i="4" s="1"/>
  <c r="Z141" i="4" s="1"/>
  <c r="AA141" i="4" s="1"/>
  <c r="AB141" i="4" s="1"/>
  <c r="AC141" i="4" s="1"/>
  <c r="AD141" i="4" s="1"/>
  <c r="AE141" i="4" s="1"/>
  <c r="AF141" i="4" s="1"/>
  <c r="AG141" i="4"/>
  <c r="AH141" i="4"/>
  <c r="AI141" i="4"/>
  <c r="AJ141" i="4"/>
  <c r="AK141" i="4" s="1"/>
  <c r="AL141" i="4" s="1"/>
  <c r="AM141" i="4" s="1"/>
  <c r="AN141" i="4" s="1"/>
  <c r="AO141" i="4" s="1"/>
  <c r="AP141" i="4" s="1"/>
  <c r="AQ141" i="4" s="1"/>
  <c r="AR141" i="4" s="1"/>
  <c r="AS141" i="4" s="1"/>
  <c r="AT141" i="4" s="1"/>
  <c r="AU141" i="4" s="1"/>
  <c r="AV141" i="4" s="1"/>
  <c r="AW141" i="4" s="1"/>
  <c r="AX141" i="4"/>
  <c r="AY141" i="4"/>
  <c r="AZ141" i="4"/>
  <c r="BA141" i="4"/>
  <c r="BB141" i="4" s="1"/>
  <c r="BC141" i="4" s="1"/>
  <c r="BD141" i="4" s="1"/>
  <c r="BE141" i="4" s="1"/>
  <c r="BF141" i="4" s="1"/>
  <c r="BG141" i="4" s="1"/>
  <c r="BH141" i="4" s="1"/>
  <c r="BI141" i="4" s="1"/>
  <c r="BJ141" i="4" s="1"/>
  <c r="BK141" i="4" s="1"/>
  <c r="BL143" i="4"/>
  <c r="AV144" i="4"/>
  <c r="BM142" i="4"/>
  <c r="BM143" i="4"/>
  <c r="BM144" i="4"/>
  <c r="H145" i="4"/>
  <c r="I145" i="4"/>
  <c r="J145" i="4"/>
  <c r="K145" i="4"/>
  <c r="L145" i="4" s="1"/>
  <c r="M145" i="4"/>
  <c r="N145" i="4"/>
  <c r="O145" i="4"/>
  <c r="P145" i="4"/>
  <c r="Q145" i="4"/>
  <c r="R145" i="4"/>
  <c r="S145" i="4"/>
  <c r="T145" i="4"/>
  <c r="U145" i="4" s="1"/>
  <c r="V145" i="4" s="1"/>
  <c r="W145" i="4" s="1"/>
  <c r="X145" i="4" s="1"/>
  <c r="Y145" i="4"/>
  <c r="Z145" i="4" s="1"/>
  <c r="AA145" i="4" s="1"/>
  <c r="AB145" i="4" s="1"/>
  <c r="AC145" i="4" s="1"/>
  <c r="AD145" i="4" s="1"/>
  <c r="AE145" i="4" s="1"/>
  <c r="AF145" i="4" s="1"/>
  <c r="AG145" i="4" s="1"/>
  <c r="AH145" i="4" s="1"/>
  <c r="AI145" i="4" s="1"/>
  <c r="AJ145" i="4" s="1"/>
  <c r="AK145" i="4" s="1"/>
  <c r="AL145" i="4"/>
  <c r="AM145" i="4"/>
  <c r="AN145" i="4"/>
  <c r="AO145" i="4"/>
  <c r="AP145" i="4" s="1"/>
  <c r="AQ145" i="4" s="1"/>
  <c r="AR145" i="4" s="1"/>
  <c r="AS145" i="4" s="1"/>
  <c r="AT145" i="4" s="1"/>
  <c r="AU145" i="4" s="1"/>
  <c r="AV145" i="4" s="1"/>
  <c r="AW145" i="4" s="1"/>
  <c r="AX145" i="4" s="1"/>
  <c r="AY145" i="4" s="1"/>
  <c r="AZ145" i="4" s="1"/>
  <c r="BA145" i="4" s="1"/>
  <c r="BB145" i="4"/>
  <c r="BC145" i="4"/>
  <c r="BD145" i="4" s="1"/>
  <c r="BE145" i="4" s="1"/>
  <c r="BF145" i="4" s="1"/>
  <c r="BG145" i="4" s="1"/>
  <c r="BH145" i="4" s="1"/>
  <c r="BI145" i="4" s="1"/>
  <c r="BJ145" i="4" s="1"/>
  <c r="BK145" i="4" s="1"/>
  <c r="AV146" i="4"/>
  <c r="AW146" i="4"/>
  <c r="AX146" i="4"/>
  <c r="AY146" i="4"/>
  <c r="H147" i="4"/>
  <c r="I147" i="4"/>
  <c r="J147" i="4"/>
  <c r="K147" i="4"/>
  <c r="L147" i="4" s="1"/>
  <c r="M147" i="4"/>
  <c r="N147" i="4" s="1"/>
  <c r="O147" i="4" s="1"/>
  <c r="P147" i="4" s="1"/>
  <c r="Q147" i="4"/>
  <c r="R147" i="4" s="1"/>
  <c r="S147" i="4" s="1"/>
  <c r="T147" i="4" s="1"/>
  <c r="U147" i="4" s="1"/>
  <c r="V147" i="4" s="1"/>
  <c r="W147" i="4" s="1"/>
  <c r="X147" i="4" s="1"/>
  <c r="Y147" i="4" s="1"/>
  <c r="Z147" i="4" s="1"/>
  <c r="AA147" i="4" s="1"/>
  <c r="AB147" i="4" s="1"/>
  <c r="AC147" i="4" s="1"/>
  <c r="AD147" i="4" s="1"/>
  <c r="AE147" i="4" s="1"/>
  <c r="AF147" i="4" s="1"/>
  <c r="AG147" i="4" s="1"/>
  <c r="AH147" i="4" s="1"/>
  <c r="AI147" i="4" s="1"/>
  <c r="AJ147" i="4" s="1"/>
  <c r="AK147" i="4" s="1"/>
  <c r="AL147" i="4" s="1"/>
  <c r="AM147" i="4" s="1"/>
  <c r="AN147" i="4" s="1"/>
  <c r="AO147" i="4" s="1"/>
  <c r="AP147" i="4" s="1"/>
  <c r="AQ147" i="4" s="1"/>
  <c r="AR147" i="4" s="1"/>
  <c r="AS147" i="4" s="1"/>
  <c r="AT147" i="4" s="1"/>
  <c r="AU147" i="4" s="1"/>
  <c r="AV147" i="4" s="1"/>
  <c r="AW147" i="4" s="1"/>
  <c r="AX147" i="4" s="1"/>
  <c r="AY147" i="4" s="1"/>
  <c r="AZ147" i="4" s="1"/>
  <c r="BA147" i="4" s="1"/>
  <c r="BB147" i="4" s="1"/>
  <c r="BC147" i="4" s="1"/>
  <c r="BD147" i="4" s="1"/>
  <c r="BE147" i="4" s="1"/>
  <c r="BF147" i="4" s="1"/>
  <c r="BG147" i="4" s="1"/>
  <c r="BH147" i="4" s="1"/>
  <c r="BI147" i="4" s="1"/>
  <c r="BJ147" i="4" s="1"/>
  <c r="BK147" i="4" s="1"/>
  <c r="BL149" i="4"/>
  <c r="BM149" i="4" s="1"/>
  <c r="AV150" i="4"/>
  <c r="BM150" i="4" s="1"/>
  <c r="BM148" i="4"/>
  <c r="H151" i="4"/>
  <c r="I151" i="4"/>
  <c r="J151" i="4"/>
  <c r="K151" i="4" s="1"/>
  <c r="L151" i="4"/>
  <c r="M151" i="4"/>
  <c r="N151" i="4"/>
  <c r="O151" i="4"/>
  <c r="P151" i="4"/>
  <c r="Q151" i="4"/>
  <c r="R151" i="4" s="1"/>
  <c r="S151" i="4" s="1"/>
  <c r="T151" i="4" s="1"/>
  <c r="U151" i="4"/>
  <c r="V151" i="4"/>
  <c r="W151" i="4" s="1"/>
  <c r="X151" i="4"/>
  <c r="Y151" i="4" s="1"/>
  <c r="Z151" i="4" s="1"/>
  <c r="AA151" i="4" s="1"/>
  <c r="AB151" i="4" s="1"/>
  <c r="AC151" i="4" s="1"/>
  <c r="AD151" i="4" s="1"/>
  <c r="AE151" i="4" s="1"/>
  <c r="AF151" i="4" s="1"/>
  <c r="AG151" i="4" s="1"/>
  <c r="AH151" i="4" s="1"/>
  <c r="AI151" i="4" s="1"/>
  <c r="AJ151" i="4" s="1"/>
  <c r="AK151" i="4" s="1"/>
  <c r="AL151" i="4" s="1"/>
  <c r="AM151" i="4" s="1"/>
  <c r="AN151" i="4" s="1"/>
  <c r="AO151" i="4" s="1"/>
  <c r="AP151" i="4" s="1"/>
  <c r="AQ151" i="4" s="1"/>
  <c r="AR151" i="4" s="1"/>
  <c r="AS151" i="4" s="1"/>
  <c r="AT151" i="4" s="1"/>
  <c r="AU151" i="4" s="1"/>
  <c r="AV151" i="4" s="1"/>
  <c r="AW151" i="4" s="1"/>
  <c r="AX151" i="4" s="1"/>
  <c r="AY151" i="4" s="1"/>
  <c r="AZ151" i="4" s="1"/>
  <c r="BA151" i="4" s="1"/>
  <c r="BB151" i="4" s="1"/>
  <c r="BC151" i="4" s="1"/>
  <c r="BD151" i="4" s="1"/>
  <c r="BE151" i="4" s="1"/>
  <c r="BF151" i="4" s="1"/>
  <c r="BG151" i="4" s="1"/>
  <c r="BH151" i="4" s="1"/>
  <c r="BI151" i="4" s="1"/>
  <c r="BJ151" i="4" s="1"/>
  <c r="BK151" i="4" s="1"/>
  <c r="AV152" i="4"/>
  <c r="AW152" i="4"/>
  <c r="AX152" i="4"/>
  <c r="AY152" i="4"/>
  <c r="H153" i="4"/>
  <c r="I153" i="4"/>
  <c r="J153" i="4" s="1"/>
  <c r="K153" i="4" s="1"/>
  <c r="L153" i="4" s="1"/>
  <c r="M153" i="4" s="1"/>
  <c r="N153" i="4"/>
  <c r="O153" i="4"/>
  <c r="P153" i="4"/>
  <c r="Q153" i="4" s="1"/>
  <c r="R153" i="4" s="1"/>
  <c r="S153" i="4" s="1"/>
  <c r="T153" i="4" s="1"/>
  <c r="U153" i="4" s="1"/>
  <c r="V153" i="4" s="1"/>
  <c r="W153" i="4" s="1"/>
  <c r="X153" i="4" s="1"/>
  <c r="Y153" i="4" s="1"/>
  <c r="Z153" i="4" s="1"/>
  <c r="AA153" i="4" s="1"/>
  <c r="AB153" i="4" s="1"/>
  <c r="AC153" i="4"/>
  <c r="AD153" i="4"/>
  <c r="AE153" i="4"/>
  <c r="AF153" i="4"/>
  <c r="AG153" i="4" s="1"/>
  <c r="AH153" i="4" s="1"/>
  <c r="AI153" i="4" s="1"/>
  <c r="AJ153" i="4" s="1"/>
  <c r="AK153" i="4" s="1"/>
  <c r="AL153" i="4" s="1"/>
  <c r="AM153" i="4" s="1"/>
  <c r="AN153" i="4" s="1"/>
  <c r="AO153" i="4" s="1"/>
  <c r="AP153" i="4" s="1"/>
  <c r="AQ153" i="4" s="1"/>
  <c r="AR153" i="4" s="1"/>
  <c r="AS153" i="4"/>
  <c r="AT153" i="4"/>
  <c r="AU153" i="4" s="1"/>
  <c r="AV153" i="4"/>
  <c r="AW153" i="4" s="1"/>
  <c r="AX153" i="4" s="1"/>
  <c r="AY153" i="4" s="1"/>
  <c r="AZ153" i="4" s="1"/>
  <c r="BA153" i="4" s="1"/>
  <c r="BB153" i="4" s="1"/>
  <c r="BC153" i="4" s="1"/>
  <c r="BD153" i="4" s="1"/>
  <c r="BE153" i="4" s="1"/>
  <c r="BF153" i="4" s="1"/>
  <c r="BG153" i="4" s="1"/>
  <c r="BH153" i="4" s="1"/>
  <c r="BI153" i="4" s="1"/>
  <c r="BJ153" i="4" s="1"/>
  <c r="BK153" i="4" s="1"/>
  <c r="BB157" i="4"/>
  <c r="BC157" i="4" s="1"/>
  <c r="BC159" i="4"/>
  <c r="BC160" i="4"/>
  <c r="BC161" i="4"/>
  <c r="BC162" i="4"/>
  <c r="BC163" i="4"/>
  <c r="BC164" i="4"/>
  <c r="BC165" i="4"/>
  <c r="BC166" i="4"/>
  <c r="BC167" i="4"/>
  <c r="BC168" i="4"/>
  <c r="BC169" i="4"/>
  <c r="BC170" i="4"/>
  <c r="BC171" i="4"/>
  <c r="BC172" i="4"/>
  <c r="BC173" i="4"/>
  <c r="BC175" i="4"/>
  <c r="BC177" i="4"/>
  <c r="BA178" i="4"/>
  <c r="BB178" i="4"/>
  <c r="BC178" i="4"/>
  <c r="BB191" i="4"/>
  <c r="AK193" i="4"/>
  <c r="AL193" i="4"/>
  <c r="AM193" i="4"/>
  <c r="AN193" i="4"/>
  <c r="AO193" i="4"/>
  <c r="AP193" i="4"/>
  <c r="AQ193" i="4"/>
  <c r="AR193" i="4"/>
  <c r="AS193" i="4"/>
  <c r="AT193" i="4"/>
  <c r="AU193" i="4"/>
  <c r="AV193" i="4"/>
  <c r="AW193" i="4"/>
  <c r="AX193" i="4"/>
  <c r="AY193" i="4"/>
  <c r="AZ193" i="4"/>
  <c r="BA193" i="4"/>
  <c r="BB193" i="4"/>
  <c r="I194" i="4"/>
  <c r="P194" i="4"/>
  <c r="AB194" i="4"/>
  <c r="AW194" i="4"/>
  <c r="AX194" i="4"/>
  <c r="AY194" i="4"/>
  <c r="AZ194" i="4"/>
  <c r="BA194" i="4"/>
  <c r="BB194" i="4"/>
  <c r="AH200" i="4"/>
  <c r="AI200" i="4"/>
  <c r="AJ200" i="4"/>
  <c r="AK200" i="4"/>
  <c r="BB200" i="4"/>
  <c r="AH201" i="4"/>
  <c r="AI201" i="4"/>
  <c r="AJ201" i="4"/>
  <c r="H204" i="4"/>
  <c r="I204" i="4"/>
  <c r="J204" i="4"/>
  <c r="K204" i="4"/>
  <c r="L204" i="4"/>
  <c r="H205" i="4"/>
  <c r="H201" i="4" s="1"/>
  <c r="I205" i="4"/>
  <c r="I201" i="4" s="1"/>
  <c r="J205" i="4"/>
  <c r="J201" i="4" s="1"/>
  <c r="Z205" i="4"/>
  <c r="Z201" i="4" s="1"/>
  <c r="AA205" i="4"/>
  <c r="AA201" i="4" s="1"/>
  <c r="AB205" i="4"/>
  <c r="AB201" i="4" s="1"/>
  <c r="AC205" i="4"/>
  <c r="AC201" i="4" s="1"/>
  <c r="AD205" i="4"/>
  <c r="AD201" i="4" s="1"/>
  <c r="AE205" i="4"/>
  <c r="AE201" i="4" s="1"/>
  <c r="AF205" i="4"/>
  <c r="AF201" i="4" s="1"/>
  <c r="AG205" i="4"/>
  <c r="AG201" i="4" s="1"/>
  <c r="H206" i="4"/>
  <c r="I206" i="4"/>
  <c r="AH206" i="4"/>
  <c r="AH207" i="4"/>
  <c r="AI207" i="4"/>
  <c r="AI202" i="4" s="1"/>
  <c r="AH208" i="4"/>
  <c r="AI208" i="4"/>
  <c r="AJ208" i="4"/>
  <c r="AJ202" i="4" s="1"/>
  <c r="AK208" i="4"/>
  <c r="AL208" i="4"/>
  <c r="AM208" i="4"/>
  <c r="AN208" i="4"/>
  <c r="AO208" i="4"/>
  <c r="AP208" i="4"/>
  <c r="AQ208" i="4"/>
  <c r="AR208" i="4"/>
  <c r="AS208" i="4"/>
  <c r="J212" i="4"/>
  <c r="J206" i="4" s="1"/>
  <c r="K212" i="4"/>
  <c r="K206" i="4" s="1"/>
  <c r="M212" i="4"/>
  <c r="M206" i="4" s="1"/>
  <c r="N212" i="4"/>
  <c r="N206" i="4" s="1"/>
  <c r="P212" i="4"/>
  <c r="P206" i="4" s="1"/>
  <c r="R212" i="4"/>
  <c r="R206" i="4" s="1"/>
  <c r="S212" i="4"/>
  <c r="S206" i="4" s="1"/>
  <c r="U212" i="4"/>
  <c r="U206" i="4" s="1"/>
  <c r="V212" i="4"/>
  <c r="V206" i="4" s="1"/>
  <c r="W212" i="4"/>
  <c r="W206" i="4" s="1"/>
  <c r="X212" i="4"/>
  <c r="X206" i="4" s="1"/>
  <c r="Z212" i="4"/>
  <c r="Z206" i="4" s="1"/>
  <c r="AB212" i="4"/>
  <c r="AB206" i="4" s="1"/>
  <c r="AC212" i="4"/>
  <c r="AC206" i="4" s="1"/>
  <c r="AD212" i="4"/>
  <c r="AD206" i="4" s="1"/>
  <c r="AF212" i="4"/>
  <c r="AF206" i="4" s="1"/>
  <c r="AG212" i="4"/>
  <c r="AG206" i="4" s="1"/>
  <c r="P213" i="4"/>
  <c r="P207" i="4" s="1"/>
  <c r="AB213" i="4"/>
  <c r="AB207" i="4" s="1"/>
  <c r="AE213" i="4"/>
  <c r="AE207" i="4" s="1"/>
  <c r="AF213" i="4"/>
  <c r="AF207" i="4" s="1"/>
  <c r="AG213" i="4"/>
  <c r="AG207" i="4" s="1"/>
  <c r="H214" i="4"/>
  <c r="H208" i="4" s="1"/>
  <c r="I214" i="4"/>
  <c r="I208" i="4" s="1"/>
  <c r="J214" i="4"/>
  <c r="J208" i="4" s="1"/>
  <c r="K214" i="4"/>
  <c r="K208" i="4" s="1"/>
  <c r="L214" i="4"/>
  <c r="L208" i="4" s="1"/>
  <c r="M214" i="4"/>
  <c r="M208" i="4" s="1"/>
  <c r="N214" i="4"/>
  <c r="N208" i="4" s="1"/>
  <c r="O214" i="4"/>
  <c r="O208" i="4" s="1"/>
  <c r="P214" i="4"/>
  <c r="P208" i="4" s="1"/>
  <c r="Q214" i="4"/>
  <c r="Q208" i="4" s="1"/>
  <c r="R214" i="4"/>
  <c r="R208" i="4" s="1"/>
  <c r="S214" i="4"/>
  <c r="S208" i="4" s="1"/>
  <c r="T214" i="4"/>
  <c r="T208" i="4" s="1"/>
  <c r="U214" i="4"/>
  <c r="U208" i="4" s="1"/>
  <c r="V214" i="4"/>
  <c r="V208" i="4" s="1"/>
  <c r="W214" i="4"/>
  <c r="W208" i="4" s="1"/>
  <c r="X214" i="4"/>
  <c r="X208" i="4" s="1"/>
  <c r="Y214" i="4"/>
  <c r="Y208" i="4" s="1"/>
  <c r="Z214" i="4"/>
  <c r="Z208" i="4" s="1"/>
  <c r="AA214" i="4"/>
  <c r="AA208" i="4" s="1"/>
  <c r="AB214" i="4"/>
  <c r="AB208" i="4" s="1"/>
  <c r="AC214" i="4"/>
  <c r="AC208" i="4" s="1"/>
  <c r="AD214" i="4"/>
  <c r="AD208" i="4" s="1"/>
  <c r="AE214" i="4"/>
  <c r="AE208" i="4" s="1"/>
  <c r="AF214" i="4"/>
  <c r="AF208" i="4" s="1"/>
  <c r="AG214" i="4"/>
  <c r="AG208" i="4" s="1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AA393" i="4"/>
  <c r="AB393" i="4"/>
  <c r="AC393" i="4"/>
  <c r="AD393" i="4"/>
  <c r="AE393" i="4"/>
  <c r="AF393" i="4"/>
  <c r="AG393" i="4"/>
  <c r="AH393" i="4"/>
  <c r="BC393" i="4"/>
  <c r="AE212" i="4" l="1"/>
  <c r="AE206" i="4" s="1"/>
  <c r="BM100" i="4"/>
  <c r="AQ194" i="4"/>
  <c r="BC108" i="4"/>
  <c r="K194" i="4"/>
  <c r="W194" i="4"/>
  <c r="X194" i="4"/>
  <c r="AY104" i="4"/>
  <c r="U194" i="4"/>
  <c r="M213" i="4"/>
  <c r="M207" i="4" s="1"/>
  <c r="I109" i="4"/>
  <c r="J109" i="4" s="1"/>
  <c r="K109" i="4" s="1"/>
  <c r="L109" i="4" s="1"/>
  <c r="M109" i="4" s="1"/>
  <c r="N109" i="4" s="1"/>
  <c r="O109" i="4" s="1"/>
  <c r="P109" i="4" s="1"/>
  <c r="Q109" i="4" s="1"/>
  <c r="R109" i="4" s="1"/>
  <c r="S109" i="4" s="1"/>
  <c r="T109" i="4" s="1"/>
  <c r="U109" i="4" s="1"/>
  <c r="V109" i="4" s="1"/>
  <c r="W109" i="4" s="1"/>
  <c r="X109" i="4" s="1"/>
  <c r="Y109" i="4" s="1"/>
  <c r="Z109" i="4" s="1"/>
  <c r="AA109" i="4" s="1"/>
  <c r="AB109" i="4" s="1"/>
  <c r="AC109" i="4" s="1"/>
  <c r="AD109" i="4" s="1"/>
  <c r="AE109" i="4" s="1"/>
  <c r="AF109" i="4" s="1"/>
  <c r="AG109" i="4" s="1"/>
  <c r="AH109" i="4" s="1"/>
  <c r="AI109" i="4" s="1"/>
  <c r="AJ109" i="4" s="1"/>
  <c r="AK109" i="4" s="1"/>
  <c r="AL109" i="4" s="1"/>
  <c r="AM109" i="4" s="1"/>
  <c r="AN109" i="4" s="1"/>
  <c r="AO109" i="4" s="1"/>
  <c r="AP109" i="4" s="1"/>
  <c r="AQ109" i="4" s="1"/>
  <c r="AR109" i="4" s="1"/>
  <c r="AS109" i="4" s="1"/>
  <c r="AT109" i="4" s="1"/>
  <c r="AU109" i="4" s="1"/>
  <c r="AV109" i="4" s="1"/>
  <c r="AW109" i="4" s="1"/>
  <c r="AX109" i="4" s="1"/>
  <c r="AY109" i="4" s="1"/>
  <c r="AZ109" i="4" s="1"/>
  <c r="BA109" i="4" s="1"/>
  <c r="BB109" i="4" s="1"/>
  <c r="K399" i="1"/>
  <c r="K315" i="1"/>
  <c r="K391" i="1" s="1"/>
  <c r="L403" i="1"/>
  <c r="N193" i="4"/>
  <c r="V315" i="1"/>
  <c r="V391" i="1" s="1"/>
  <c r="AB315" i="1"/>
  <c r="AB391" i="1" s="1"/>
  <c r="P315" i="1"/>
  <c r="P391" i="1" s="1"/>
  <c r="AC315" i="1"/>
  <c r="AC391" i="1" s="1"/>
  <c r="AD397" i="1"/>
  <c r="AD315" i="1"/>
  <c r="R402" i="1"/>
  <c r="R394" i="1" s="1"/>
  <c r="R315" i="1"/>
  <c r="R391" i="1" s="1"/>
  <c r="T397" i="1"/>
  <c r="T315" i="1"/>
  <c r="T391" i="1" s="1"/>
  <c r="S397" i="1"/>
  <c r="S315" i="1"/>
  <c r="S391" i="1" s="1"/>
  <c r="U402" i="1"/>
  <c r="U315" i="1"/>
  <c r="U391" i="1" s="1"/>
  <c r="L402" i="1"/>
  <c r="W402" i="1"/>
  <c r="W315" i="1"/>
  <c r="W391" i="1" s="1"/>
  <c r="Q315" i="1"/>
  <c r="Q391" i="1" s="1"/>
  <c r="X402" i="1"/>
  <c r="X315" i="1"/>
  <c r="X391" i="1" s="1"/>
  <c r="S394" i="1"/>
  <c r="Z397" i="1"/>
  <c r="Z315" i="1"/>
  <c r="Z391" i="1" s="1"/>
  <c r="M402" i="1"/>
  <c r="M315" i="1"/>
  <c r="M391" i="1" s="1"/>
  <c r="N402" i="1"/>
  <c r="N315" i="1"/>
  <c r="N391" i="1" s="1"/>
  <c r="P396" i="1"/>
  <c r="Y315" i="1"/>
  <c r="Y391" i="1" s="1"/>
  <c r="L315" i="1"/>
  <c r="L391" i="1" s="1"/>
  <c r="O396" i="1"/>
  <c r="O315" i="1"/>
  <c r="O391" i="1" s="1"/>
  <c r="M398" i="1"/>
  <c r="L398" i="1"/>
  <c r="X398" i="1"/>
  <c r="N398" i="1"/>
  <c r="K398" i="1"/>
  <c r="P403" i="1"/>
  <c r="J398" i="1"/>
  <c r="O313" i="7"/>
  <c r="O314" i="7" s="1"/>
  <c r="O358" i="7"/>
  <c r="P212" i="7"/>
  <c r="O319" i="7"/>
  <c r="AL12" i="1"/>
  <c r="AM12" i="1" s="1"/>
  <c r="AH401" i="1"/>
  <c r="BC66" i="1"/>
  <c r="AK20" i="1"/>
  <c r="AL20" i="1" s="1"/>
  <c r="AM20" i="1" s="1"/>
  <c r="AY315" i="1"/>
  <c r="AY391" i="1" s="1"/>
  <c r="AK154" i="4"/>
  <c r="Q73" i="4"/>
  <c r="R76" i="4" s="1"/>
  <c r="AI403" i="1"/>
  <c r="I38" i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AG38" i="1" s="1"/>
  <c r="AH38" i="1" s="1"/>
  <c r="AI38" i="1" s="1"/>
  <c r="AJ38" i="1" s="1"/>
  <c r="AK38" i="1" s="1"/>
  <c r="AL38" i="1" s="1"/>
  <c r="AM38" i="1" s="1"/>
  <c r="AN38" i="1" s="1"/>
  <c r="AO38" i="1" s="1"/>
  <c r="AP38" i="1" s="1"/>
  <c r="AQ38" i="1" s="1"/>
  <c r="AR38" i="1" s="1"/>
  <c r="AS38" i="1" s="1"/>
  <c r="AT38" i="1" s="1"/>
  <c r="AU38" i="1" s="1"/>
  <c r="AV38" i="1" s="1"/>
  <c r="AW38" i="1" s="1"/>
  <c r="AX38" i="1" s="1"/>
  <c r="AY38" i="1" s="1"/>
  <c r="AZ38" i="1" s="1"/>
  <c r="BA38" i="1" s="1"/>
  <c r="BB38" i="1" s="1"/>
  <c r="AJ403" i="1"/>
  <c r="AJ394" i="1" s="1"/>
  <c r="I75" i="1"/>
  <c r="I163" i="1"/>
  <c r="J163" i="1" s="1"/>
  <c r="K163" i="1" s="1"/>
  <c r="L163" i="1" s="1"/>
  <c r="M163" i="1" s="1"/>
  <c r="N163" i="1" s="1"/>
  <c r="O163" i="1" s="1"/>
  <c r="P163" i="1" s="1"/>
  <c r="Q163" i="1" s="1"/>
  <c r="R163" i="1" s="1"/>
  <c r="S163" i="1" s="1"/>
  <c r="T163" i="1" s="1"/>
  <c r="U163" i="1" s="1"/>
  <c r="V163" i="1" s="1"/>
  <c r="W163" i="1" s="1"/>
  <c r="X163" i="1" s="1"/>
  <c r="Y163" i="1" s="1"/>
  <c r="Z163" i="1" s="1"/>
  <c r="AA163" i="1" s="1"/>
  <c r="AB163" i="1" s="1"/>
  <c r="AC163" i="1" s="1"/>
  <c r="AD163" i="1" s="1"/>
  <c r="AE163" i="1" s="1"/>
  <c r="AF163" i="1" s="1"/>
  <c r="AG163" i="1" s="1"/>
  <c r="AH163" i="1" s="1"/>
  <c r="AI163" i="1" s="1"/>
  <c r="AJ163" i="1" s="1"/>
  <c r="AK163" i="1" s="1"/>
  <c r="AL163" i="1" s="1"/>
  <c r="AM163" i="1" s="1"/>
  <c r="AN163" i="1" s="1"/>
  <c r="AO163" i="1" s="1"/>
  <c r="AP163" i="1" s="1"/>
  <c r="AQ163" i="1" s="1"/>
  <c r="AR163" i="1" s="1"/>
  <c r="AS163" i="1" s="1"/>
  <c r="AT163" i="1" s="1"/>
  <c r="AU163" i="1" s="1"/>
  <c r="AV163" i="1" s="1"/>
  <c r="AW163" i="1" s="1"/>
  <c r="AX163" i="1" s="1"/>
  <c r="AY163" i="1" s="1"/>
  <c r="AJ401" i="1"/>
  <c r="AB398" i="1"/>
  <c r="BB315" i="1"/>
  <c r="BB391" i="1" s="1"/>
  <c r="AL402" i="1"/>
  <c r="AM402" i="1"/>
  <c r="AT315" i="1"/>
  <c r="AT391" i="1" s="1"/>
  <c r="AN24" i="1"/>
  <c r="AO24" i="1" s="1"/>
  <c r="AP24" i="1" s="1"/>
  <c r="AQ24" i="1" s="1"/>
  <c r="AR24" i="1" s="1"/>
  <c r="AS24" i="1" s="1"/>
  <c r="AT24" i="1" s="1"/>
  <c r="AU24" i="1" s="1"/>
  <c r="AV24" i="1" s="1"/>
  <c r="AW24" i="1" s="1"/>
  <c r="AX24" i="1" s="1"/>
  <c r="AY24" i="1" s="1"/>
  <c r="I30" i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AF30" i="1" s="1"/>
  <c r="AG30" i="1" s="1"/>
  <c r="AH30" i="1" s="1"/>
  <c r="AI30" i="1" s="1"/>
  <c r="AJ30" i="1" s="1"/>
  <c r="AK30" i="1" s="1"/>
  <c r="AL30" i="1" s="1"/>
  <c r="AM30" i="1" s="1"/>
  <c r="AN30" i="1" s="1"/>
  <c r="AO30" i="1" s="1"/>
  <c r="AP30" i="1" s="1"/>
  <c r="AQ30" i="1" s="1"/>
  <c r="AR30" i="1" s="1"/>
  <c r="AS30" i="1" s="1"/>
  <c r="AT30" i="1" s="1"/>
  <c r="AU30" i="1" s="1"/>
  <c r="AV30" i="1" s="1"/>
  <c r="AW30" i="1" s="1"/>
  <c r="AX30" i="1" s="1"/>
  <c r="AY30" i="1" s="1"/>
  <c r="AZ30" i="1" s="1"/>
  <c r="BA30" i="1" s="1"/>
  <c r="BB30" i="1" s="1"/>
  <c r="AB397" i="1"/>
  <c r="Y396" i="1"/>
  <c r="V403" i="1"/>
  <c r="AH404" i="1"/>
  <c r="AH393" i="1" s="1"/>
  <c r="AW26" i="1"/>
  <c r="AX26" i="1" s="1"/>
  <c r="AY26" i="1" s="1"/>
  <c r="AZ26" i="1" s="1"/>
  <c r="AE402" i="1"/>
  <c r="AA398" i="1"/>
  <c r="AJ396" i="1"/>
  <c r="I169" i="1"/>
  <c r="J169" i="1" s="1"/>
  <c r="K169" i="1" s="1"/>
  <c r="L169" i="1" s="1"/>
  <c r="M169" i="1" s="1"/>
  <c r="N169" i="1" s="1"/>
  <c r="AK398" i="1"/>
  <c r="J404" i="1"/>
  <c r="J393" i="1" s="1"/>
  <c r="O402" i="1"/>
  <c r="Z404" i="1"/>
  <c r="Z393" i="1" s="1"/>
  <c r="P401" i="1"/>
  <c r="AQ315" i="1"/>
  <c r="AQ391" i="1" s="1"/>
  <c r="AL398" i="1"/>
  <c r="AI404" i="1"/>
  <c r="AI393" i="1" s="1"/>
  <c r="AG18" i="4"/>
  <c r="AD404" i="1"/>
  <c r="AD393" i="1" s="1"/>
  <c r="BC23" i="1"/>
  <c r="I404" i="1"/>
  <c r="I393" i="1" s="1"/>
  <c r="J402" i="1"/>
  <c r="AI401" i="1"/>
  <c r="AI394" i="1" s="1"/>
  <c r="I171" i="1"/>
  <c r="J171" i="1" s="1"/>
  <c r="K171" i="1" s="1"/>
  <c r="L171" i="1" s="1"/>
  <c r="M171" i="1" s="1"/>
  <c r="N171" i="1" s="1"/>
  <c r="BA161" i="1"/>
  <c r="BA315" i="1" s="1"/>
  <c r="BA391" i="1" s="1"/>
  <c r="AJ404" i="1"/>
  <c r="AJ393" i="1" s="1"/>
  <c r="J75" i="1"/>
  <c r="K75" i="1" s="1"/>
  <c r="L75" i="1" s="1"/>
  <c r="M75" i="1" s="1"/>
  <c r="N75" i="1" s="1"/>
  <c r="O75" i="1" s="1"/>
  <c r="P75" i="1" s="1"/>
  <c r="Q75" i="1" s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AN75" i="1" s="1"/>
  <c r="AO75" i="1" s="1"/>
  <c r="AP75" i="1" s="1"/>
  <c r="AQ75" i="1" s="1"/>
  <c r="AR75" i="1" s="1"/>
  <c r="AS75" i="1" s="1"/>
  <c r="AT75" i="1" s="1"/>
  <c r="AU75" i="1" s="1"/>
  <c r="AV75" i="1" s="1"/>
  <c r="AW75" i="1" s="1"/>
  <c r="AX75" i="1" s="1"/>
  <c r="AY75" i="1" s="1"/>
  <c r="AZ75" i="1" s="1"/>
  <c r="BA75" i="1" s="1"/>
  <c r="BB75" i="1" s="1"/>
  <c r="AF402" i="1"/>
  <c r="BD13" i="6"/>
  <c r="BE13" i="6" s="1"/>
  <c r="BF13" i="6" s="1"/>
  <c r="BG13" i="6" s="1"/>
  <c r="BH13" i="6" s="1"/>
  <c r="BI13" i="6" s="1"/>
  <c r="BJ13" i="6" s="1"/>
  <c r="BK13" i="6" s="1"/>
  <c r="AJ13" i="6"/>
  <c r="AB396" i="1"/>
  <c r="I73" i="1"/>
  <c r="S404" i="1"/>
  <c r="S393" i="1" s="1"/>
  <c r="Y404" i="1"/>
  <c r="Y393" i="1" s="1"/>
  <c r="AJ152" i="6"/>
  <c r="P397" i="1"/>
  <c r="BC16" i="1"/>
  <c r="V404" i="1"/>
  <c r="V393" i="1" s="1"/>
  <c r="AN315" i="1"/>
  <c r="AN391" i="1" s="1"/>
  <c r="AH17" i="4"/>
  <c r="AS315" i="1"/>
  <c r="AS391" i="1" s="1"/>
  <c r="AQ26" i="1"/>
  <c r="AR26" i="1" s="1"/>
  <c r="AS26" i="1" s="1"/>
  <c r="AT26" i="1" s="1"/>
  <c r="AU26" i="1" s="1"/>
  <c r="AI17" i="4"/>
  <c r="AJ402" i="1"/>
  <c r="AP79" i="4"/>
  <c r="AP194" i="4" s="1"/>
  <c r="I165" i="1"/>
  <c r="J165" i="1" s="1"/>
  <c r="K165" i="1" s="1"/>
  <c r="L165" i="1" s="1"/>
  <c r="AD80" i="4"/>
  <c r="AE401" i="1"/>
  <c r="AE394" i="1" s="1"/>
  <c r="AJ17" i="4"/>
  <c r="AR315" i="1"/>
  <c r="AR391" i="1" s="1"/>
  <c r="AK402" i="1"/>
  <c r="I115" i="4"/>
  <c r="J115" i="4" s="1"/>
  <c r="K115" i="4" s="1"/>
  <c r="L115" i="4" s="1"/>
  <c r="M115" i="4" s="1"/>
  <c r="N115" i="4" s="1"/>
  <c r="O115" i="4" s="1"/>
  <c r="P115" i="4" s="1"/>
  <c r="Q115" i="4" s="1"/>
  <c r="R115" i="4" s="1"/>
  <c r="S115" i="4" s="1"/>
  <c r="T115" i="4" s="1"/>
  <c r="U115" i="4" s="1"/>
  <c r="V115" i="4" s="1"/>
  <c r="W115" i="4" s="1"/>
  <c r="X115" i="4" s="1"/>
  <c r="Y115" i="4" s="1"/>
  <c r="Z115" i="4" s="1"/>
  <c r="AA115" i="4" s="1"/>
  <c r="AB115" i="4" s="1"/>
  <c r="AC115" i="4" s="1"/>
  <c r="AD115" i="4" s="1"/>
  <c r="AE115" i="4" s="1"/>
  <c r="AF115" i="4" s="1"/>
  <c r="AG115" i="4" s="1"/>
  <c r="AH115" i="4" s="1"/>
  <c r="AI115" i="4" s="1"/>
  <c r="AJ115" i="4" s="1"/>
  <c r="AK115" i="4" s="1"/>
  <c r="AL115" i="4" s="1"/>
  <c r="AM115" i="4" s="1"/>
  <c r="AN115" i="4" s="1"/>
  <c r="AO115" i="4" s="1"/>
  <c r="AP115" i="4" s="1"/>
  <c r="AQ115" i="4" s="1"/>
  <c r="AR115" i="4" s="1"/>
  <c r="AS115" i="4" s="1"/>
  <c r="AT115" i="4" s="1"/>
  <c r="AU115" i="4" s="1"/>
  <c r="AV115" i="4" s="1"/>
  <c r="AW115" i="4" s="1"/>
  <c r="AX115" i="4" s="1"/>
  <c r="AY115" i="4" s="1"/>
  <c r="AZ115" i="4" s="1"/>
  <c r="BA115" i="4" s="1"/>
  <c r="BB115" i="4" s="1"/>
  <c r="L194" i="4"/>
  <c r="BC113" i="4"/>
  <c r="BM113" i="4" s="1"/>
  <c r="I117" i="4"/>
  <c r="J117" i="4" s="1"/>
  <c r="K117" i="4" s="1"/>
  <c r="L117" i="4" s="1"/>
  <c r="M117" i="4" s="1"/>
  <c r="N117" i="4" s="1"/>
  <c r="O117" i="4" s="1"/>
  <c r="P117" i="4" s="1"/>
  <c r="Q117" i="4" s="1"/>
  <c r="R117" i="4" s="1"/>
  <c r="S117" i="4" s="1"/>
  <c r="T117" i="4" s="1"/>
  <c r="U117" i="4" s="1"/>
  <c r="V117" i="4" s="1"/>
  <c r="W117" i="4" s="1"/>
  <c r="X117" i="4" s="1"/>
  <c r="Y117" i="4" s="1"/>
  <c r="Z117" i="4" s="1"/>
  <c r="AA117" i="4" s="1"/>
  <c r="AB117" i="4" s="1"/>
  <c r="AC117" i="4" s="1"/>
  <c r="AD117" i="4" s="1"/>
  <c r="AE117" i="4" s="1"/>
  <c r="AF117" i="4" s="1"/>
  <c r="AG117" i="4" s="1"/>
  <c r="AH117" i="4" s="1"/>
  <c r="AI117" i="4" s="1"/>
  <c r="AJ117" i="4" s="1"/>
  <c r="AK117" i="4" s="1"/>
  <c r="AL117" i="4" s="1"/>
  <c r="AM117" i="4" s="1"/>
  <c r="AN117" i="4" s="1"/>
  <c r="AO117" i="4" s="1"/>
  <c r="AP117" i="4" s="1"/>
  <c r="AQ117" i="4" s="1"/>
  <c r="AR117" i="4" s="1"/>
  <c r="AS117" i="4" s="1"/>
  <c r="AT117" i="4" s="1"/>
  <c r="AU117" i="4" s="1"/>
  <c r="AV117" i="4" s="1"/>
  <c r="AW117" i="4" s="1"/>
  <c r="AX117" i="4" s="1"/>
  <c r="AY117" i="4" s="1"/>
  <c r="AZ117" i="4" s="1"/>
  <c r="BA117" i="4" s="1"/>
  <c r="BB117" i="4" s="1"/>
  <c r="BD117" i="4" s="1"/>
  <c r="BE117" i="4" s="1"/>
  <c r="BF117" i="4" s="1"/>
  <c r="BG117" i="4" s="1"/>
  <c r="BH117" i="4" s="1"/>
  <c r="BI117" i="4" s="1"/>
  <c r="BJ117" i="4" s="1"/>
  <c r="BK117" i="4" s="1"/>
  <c r="X213" i="4"/>
  <c r="X207" i="4" s="1"/>
  <c r="X202" i="4" s="1"/>
  <c r="AA194" i="4"/>
  <c r="L213" i="4"/>
  <c r="L207" i="4" s="1"/>
  <c r="L202" i="4" s="1"/>
  <c r="K213" i="4"/>
  <c r="K207" i="4" s="1"/>
  <c r="K202" i="4" s="1"/>
  <c r="J213" i="4"/>
  <c r="J207" i="4" s="1"/>
  <c r="J202" i="4" s="1"/>
  <c r="I213" i="4"/>
  <c r="I207" i="4" s="1"/>
  <c r="V194" i="4"/>
  <c r="U213" i="4"/>
  <c r="U207" i="4" s="1"/>
  <c r="U202" i="4" s="1"/>
  <c r="S194" i="4"/>
  <c r="R194" i="4"/>
  <c r="O194" i="4"/>
  <c r="N213" i="4"/>
  <c r="N207" i="4" s="1"/>
  <c r="N202" i="4" s="1"/>
  <c r="J92" i="4"/>
  <c r="K92" i="4" s="1"/>
  <c r="L92" i="4" s="1"/>
  <c r="M92" i="4" s="1"/>
  <c r="N92" i="4" s="1"/>
  <c r="O92" i="4" s="1"/>
  <c r="P92" i="4" s="1"/>
  <c r="Q92" i="4" s="1"/>
  <c r="R92" i="4" s="1"/>
  <c r="S92" i="4" s="1"/>
  <c r="T92" i="4" s="1"/>
  <c r="U92" i="4" s="1"/>
  <c r="V92" i="4" s="1"/>
  <c r="W92" i="4" s="1"/>
  <c r="X92" i="4" s="1"/>
  <c r="Y92" i="4" s="1"/>
  <c r="Z92" i="4" s="1"/>
  <c r="AA92" i="4" s="1"/>
  <c r="AB92" i="4" s="1"/>
  <c r="AC92" i="4" s="1"/>
  <c r="AD92" i="4" s="1"/>
  <c r="AE92" i="4" s="1"/>
  <c r="AF92" i="4" s="1"/>
  <c r="AG92" i="4" s="1"/>
  <c r="AH92" i="4" s="1"/>
  <c r="AI92" i="4" s="1"/>
  <c r="AJ92" i="4" s="1"/>
  <c r="AK92" i="4" s="1"/>
  <c r="AL92" i="4" s="1"/>
  <c r="AM92" i="4" s="1"/>
  <c r="AN92" i="4" s="1"/>
  <c r="AO92" i="4" s="1"/>
  <c r="AP92" i="4" s="1"/>
  <c r="AQ92" i="4" s="1"/>
  <c r="AR92" i="4" s="1"/>
  <c r="AS92" i="4" s="1"/>
  <c r="AT92" i="4" s="1"/>
  <c r="AU92" i="4" s="1"/>
  <c r="AK397" i="1"/>
  <c r="AK401" i="1"/>
  <c r="I398" i="1"/>
  <c r="K402" i="1"/>
  <c r="AF398" i="1"/>
  <c r="AH397" i="1"/>
  <c r="AH315" i="1"/>
  <c r="AH391" i="1" s="1"/>
  <c r="AG403" i="1"/>
  <c r="AA401" i="1"/>
  <c r="U398" i="1"/>
  <c r="K401" i="1"/>
  <c r="AH79" i="4"/>
  <c r="AH193" i="4" s="1"/>
  <c r="AI152" i="6"/>
  <c r="AZ209" i="1"/>
  <c r="AG401" i="1"/>
  <c r="L193" i="4"/>
  <c r="O361" i="1"/>
  <c r="J210" i="1"/>
  <c r="K210" i="1" s="1"/>
  <c r="L210" i="1" s="1"/>
  <c r="M210" i="1" s="1"/>
  <c r="N210" i="1" s="1"/>
  <c r="O210" i="1" s="1"/>
  <c r="P210" i="1" s="1"/>
  <c r="Q210" i="1" s="1"/>
  <c r="R210" i="1" s="1"/>
  <c r="S210" i="1" s="1"/>
  <c r="T210" i="1" s="1"/>
  <c r="U210" i="1" s="1"/>
  <c r="V210" i="1" s="1"/>
  <c r="W210" i="1" s="1"/>
  <c r="X210" i="1" s="1"/>
  <c r="Y210" i="1" s="1"/>
  <c r="Z210" i="1" s="1"/>
  <c r="AA210" i="1" s="1"/>
  <c r="AB210" i="1" s="1"/>
  <c r="AC210" i="1" s="1"/>
  <c r="AD210" i="1" s="1"/>
  <c r="AE210" i="1" s="1"/>
  <c r="AF210" i="1" s="1"/>
  <c r="AG210" i="1" s="1"/>
  <c r="AH210" i="1" s="1"/>
  <c r="AI210" i="1" s="1"/>
  <c r="AJ210" i="1" s="1"/>
  <c r="AK210" i="1" s="1"/>
  <c r="AL210" i="1" s="1"/>
  <c r="AM210" i="1" s="1"/>
  <c r="AN210" i="1" s="1"/>
  <c r="AO210" i="1" s="1"/>
  <c r="AP210" i="1" s="1"/>
  <c r="AQ210" i="1" s="1"/>
  <c r="AR210" i="1" s="1"/>
  <c r="AS210" i="1" s="1"/>
  <c r="AT210" i="1" s="1"/>
  <c r="AU210" i="1" s="1"/>
  <c r="AV210" i="1" s="1"/>
  <c r="AW210" i="1" s="1"/>
  <c r="AX210" i="1" s="1"/>
  <c r="AY210" i="1" s="1"/>
  <c r="T211" i="4"/>
  <c r="T205" i="4" s="1"/>
  <c r="T201" i="4" s="1"/>
  <c r="S193" i="4"/>
  <c r="AI397" i="1"/>
  <c r="AF82" i="4"/>
  <c r="I216" i="1"/>
  <c r="J216" i="1" s="1"/>
  <c r="K216" i="1" s="1"/>
  <c r="L216" i="1" s="1"/>
  <c r="M216" i="1" s="1"/>
  <c r="N216" i="1" s="1"/>
  <c r="O216" i="1" s="1"/>
  <c r="P216" i="1" s="1"/>
  <c r="Q216" i="1" s="1"/>
  <c r="R216" i="1" s="1"/>
  <c r="S216" i="1" s="1"/>
  <c r="T216" i="1" s="1"/>
  <c r="U216" i="1" s="1"/>
  <c r="V216" i="1" s="1"/>
  <c r="W216" i="1" s="1"/>
  <c r="X216" i="1" s="1"/>
  <c r="Y216" i="1" s="1"/>
  <c r="Z216" i="1" s="1"/>
  <c r="AA216" i="1" s="1"/>
  <c r="AB216" i="1" s="1"/>
  <c r="AC216" i="1" s="1"/>
  <c r="AD216" i="1" s="1"/>
  <c r="AE216" i="1" s="1"/>
  <c r="AF216" i="1" s="1"/>
  <c r="AG216" i="1" s="1"/>
  <c r="AH216" i="1" s="1"/>
  <c r="AI216" i="1" s="1"/>
  <c r="AJ216" i="1" s="1"/>
  <c r="AK216" i="1" s="1"/>
  <c r="AL216" i="1" s="1"/>
  <c r="AM216" i="1" s="1"/>
  <c r="AN216" i="1" s="1"/>
  <c r="AJ397" i="1"/>
  <c r="AC403" i="1"/>
  <c r="AC394" i="1" s="1"/>
  <c r="BM73" i="6"/>
  <c r="AJ75" i="6"/>
  <c r="I315" i="1"/>
  <c r="I391" i="1" s="1"/>
  <c r="I392" i="1" s="1"/>
  <c r="BA211" i="1"/>
  <c r="J73" i="1"/>
  <c r="K73" i="1" s="1"/>
  <c r="L73" i="1" s="1"/>
  <c r="M73" i="1" s="1"/>
  <c r="N73" i="1" s="1"/>
  <c r="O73" i="1" s="1"/>
  <c r="P73" i="1" s="1"/>
  <c r="Q73" i="1" s="1"/>
  <c r="R73" i="1" s="1"/>
  <c r="S73" i="1" s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AG73" i="1" s="1"/>
  <c r="AH73" i="1" s="1"/>
  <c r="AI73" i="1" s="1"/>
  <c r="AJ73" i="1" s="1"/>
  <c r="AK73" i="1" s="1"/>
  <c r="AL73" i="1" s="1"/>
  <c r="AM73" i="1" s="1"/>
  <c r="AN73" i="1" s="1"/>
  <c r="AO73" i="1" s="1"/>
  <c r="AP73" i="1" s="1"/>
  <c r="AQ73" i="1" s="1"/>
  <c r="AR73" i="1" s="1"/>
  <c r="AS73" i="1" s="1"/>
  <c r="AT73" i="1" s="1"/>
  <c r="AU73" i="1" s="1"/>
  <c r="AV73" i="1" s="1"/>
  <c r="AW73" i="1" s="1"/>
  <c r="AX73" i="1" s="1"/>
  <c r="AY73" i="1" s="1"/>
  <c r="AZ73" i="1" s="1"/>
  <c r="BA73" i="1" s="1"/>
  <c r="BB73" i="1" s="1"/>
  <c r="R404" i="1"/>
  <c r="R393" i="1" s="1"/>
  <c r="AB404" i="1"/>
  <c r="AB393" i="1" s="1"/>
  <c r="Q404" i="1"/>
  <c r="Q393" i="1" s="1"/>
  <c r="T398" i="1"/>
  <c r="T403" i="1"/>
  <c r="S398" i="1"/>
  <c r="R398" i="1"/>
  <c r="K193" i="4"/>
  <c r="AD398" i="1"/>
  <c r="Q398" i="1"/>
  <c r="Z398" i="1"/>
  <c r="R211" i="4"/>
  <c r="R205" i="4" s="1"/>
  <c r="R201" i="4" s="1"/>
  <c r="Y398" i="1"/>
  <c r="P211" i="4"/>
  <c r="K404" i="1"/>
  <c r="K393" i="1" s="1"/>
  <c r="AZ315" i="1"/>
  <c r="AZ391" i="1" s="1"/>
  <c r="L404" i="1"/>
  <c r="L393" i="1" s="1"/>
  <c r="K36" i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AF36" i="1" s="1"/>
  <c r="AG36" i="1" s="1"/>
  <c r="AH36" i="1" s="1"/>
  <c r="AI36" i="1" s="1"/>
  <c r="AJ36" i="1" s="1"/>
  <c r="AK36" i="1" s="1"/>
  <c r="AL36" i="1" s="1"/>
  <c r="AM36" i="1" s="1"/>
  <c r="AN36" i="1" s="1"/>
  <c r="AO36" i="1" s="1"/>
  <c r="AP36" i="1" s="1"/>
  <c r="AQ36" i="1" s="1"/>
  <c r="AR36" i="1" s="1"/>
  <c r="AS36" i="1" s="1"/>
  <c r="AT36" i="1" s="1"/>
  <c r="AU36" i="1" s="1"/>
  <c r="AV36" i="1" s="1"/>
  <c r="AW36" i="1" s="1"/>
  <c r="AX36" i="1" s="1"/>
  <c r="AY36" i="1" s="1"/>
  <c r="AZ36" i="1" s="1"/>
  <c r="BA36" i="1" s="1"/>
  <c r="BB36" i="1" s="1"/>
  <c r="AA404" i="1"/>
  <c r="AA393" i="1" s="1"/>
  <c r="N404" i="1"/>
  <c r="N393" i="1" s="1"/>
  <c r="AC404" i="1"/>
  <c r="AC393" i="1" s="1"/>
  <c r="O318" i="1"/>
  <c r="V17" i="4"/>
  <c r="W20" i="4" s="1"/>
  <c r="X397" i="1"/>
  <c r="W397" i="1"/>
  <c r="V397" i="1"/>
  <c r="Z402" i="1"/>
  <c r="L397" i="1"/>
  <c r="L17" i="4"/>
  <c r="M20" i="4" s="1"/>
  <c r="Y402" i="1"/>
  <c r="N397" i="1"/>
  <c r="T402" i="1"/>
  <c r="U397" i="1"/>
  <c r="R397" i="1"/>
  <c r="V402" i="1"/>
  <c r="Q397" i="1"/>
  <c r="BA170" i="1"/>
  <c r="M397" i="1"/>
  <c r="M396" i="1"/>
  <c r="W401" i="1"/>
  <c r="W394" i="1" s="1"/>
  <c r="Q401" i="1"/>
  <c r="Q394" i="1" s="1"/>
  <c r="X401" i="1"/>
  <c r="X394" i="1" s="1"/>
  <c r="N401" i="1"/>
  <c r="N394" i="1" s="1"/>
  <c r="L396" i="1"/>
  <c r="BA164" i="1"/>
  <c r="AZ162" i="1"/>
  <c r="S396" i="1"/>
  <c r="J218" i="1"/>
  <c r="K218" i="1" s="1"/>
  <c r="L218" i="1" s="1"/>
  <c r="M218" i="1" s="1"/>
  <c r="N218" i="1" s="1"/>
  <c r="O218" i="1" s="1"/>
  <c r="P218" i="1" s="1"/>
  <c r="Q218" i="1" s="1"/>
  <c r="R218" i="1" s="1"/>
  <c r="S218" i="1" s="1"/>
  <c r="T218" i="1" s="1"/>
  <c r="U218" i="1" s="1"/>
  <c r="V218" i="1" s="1"/>
  <c r="W218" i="1" s="1"/>
  <c r="X218" i="1" s="1"/>
  <c r="Y218" i="1" s="1"/>
  <c r="Z218" i="1" s="1"/>
  <c r="AA218" i="1" s="1"/>
  <c r="AB218" i="1" s="1"/>
  <c r="AC218" i="1" s="1"/>
  <c r="AD218" i="1" s="1"/>
  <c r="AE218" i="1" s="1"/>
  <c r="AF218" i="1" s="1"/>
  <c r="AG218" i="1" s="1"/>
  <c r="AH218" i="1" s="1"/>
  <c r="AI218" i="1" s="1"/>
  <c r="AJ218" i="1" s="1"/>
  <c r="AK218" i="1" s="1"/>
  <c r="AL218" i="1" s="1"/>
  <c r="AM218" i="1" s="1"/>
  <c r="AN218" i="1" s="1"/>
  <c r="J212" i="1"/>
  <c r="I313" i="1"/>
  <c r="AJ315" i="1"/>
  <c r="AJ391" i="1" s="1"/>
  <c r="AK315" i="1"/>
  <c r="AK391" i="1" s="1"/>
  <c r="AU315" i="1"/>
  <c r="AU391" i="1" s="1"/>
  <c r="AG397" i="1"/>
  <c r="AC397" i="1"/>
  <c r="AO154" i="4"/>
  <c r="AM76" i="4"/>
  <c r="AQ154" i="4"/>
  <c r="AJ79" i="4"/>
  <c r="AJ193" i="4" s="1"/>
  <c r="AG82" i="4"/>
  <c r="AR80" i="4"/>
  <c r="AI79" i="4"/>
  <c r="AI193" i="4" s="1"/>
  <c r="AM154" i="4"/>
  <c r="AL14" i="4"/>
  <c r="AK14" i="4"/>
  <c r="AF79" i="4"/>
  <c r="AF193" i="4" s="1"/>
  <c r="V82" i="4"/>
  <c r="AE79" i="4"/>
  <c r="AE193" i="4" s="1"/>
  <c r="AQ79" i="4"/>
  <c r="AJ20" i="4"/>
  <c r="AP154" i="4"/>
  <c r="Q194" i="4"/>
  <c r="AC213" i="4"/>
  <c r="AC207" i="4" s="1"/>
  <c r="AC202" i="4" s="1"/>
  <c r="W213" i="4"/>
  <c r="W207" i="4" s="1"/>
  <c r="W202" i="4" s="1"/>
  <c r="BC107" i="4"/>
  <c r="BM107" i="4" s="1"/>
  <c r="H194" i="4"/>
  <c r="Y194" i="4"/>
  <c r="AA212" i="4"/>
  <c r="AA206" i="4" s="1"/>
  <c r="AA202" i="4" s="1"/>
  <c r="O212" i="4"/>
  <c r="O206" i="4" s="1"/>
  <c r="T194" i="4"/>
  <c r="BM86" i="4"/>
  <c r="J200" i="4"/>
  <c r="O316" i="1"/>
  <c r="Z401" i="1"/>
  <c r="U401" i="1"/>
  <c r="I401" i="1"/>
  <c r="I394" i="1" s="1"/>
  <c r="J401" i="1"/>
  <c r="AL315" i="1"/>
  <c r="AL391" i="1" s="1"/>
  <c r="AI315" i="1"/>
  <c r="AI391" i="1" s="1"/>
  <c r="AD210" i="4"/>
  <c r="AD204" i="4" s="1"/>
  <c r="Z17" i="4"/>
  <c r="AA20" i="4" s="1"/>
  <c r="AE397" i="1"/>
  <c r="AA402" i="1"/>
  <c r="AA391" i="1"/>
  <c r="M17" i="4"/>
  <c r="AD396" i="1"/>
  <c r="AA396" i="1"/>
  <c r="Z396" i="1"/>
  <c r="O401" i="1"/>
  <c r="N396" i="1"/>
  <c r="J315" i="1"/>
  <c r="J391" i="1" s="1"/>
  <c r="M401" i="1"/>
  <c r="J396" i="1"/>
  <c r="L401" i="1"/>
  <c r="L394" i="1" s="1"/>
  <c r="T404" i="1"/>
  <c r="T393" i="1" s="1"/>
  <c r="U404" i="1"/>
  <c r="U393" i="1" s="1"/>
  <c r="AG315" i="1"/>
  <c r="AG391" i="1" s="1"/>
  <c r="M404" i="1"/>
  <c r="M393" i="1" s="1"/>
  <c r="O404" i="1"/>
  <c r="O393" i="1" s="1"/>
  <c r="W404" i="1"/>
  <c r="W393" i="1" s="1"/>
  <c r="P404" i="1"/>
  <c r="P393" i="1" s="1"/>
  <c r="K32" i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F32" i="1" s="1"/>
  <c r="AG32" i="1" s="1"/>
  <c r="AH32" i="1" s="1"/>
  <c r="AI32" i="1" s="1"/>
  <c r="AJ32" i="1" s="1"/>
  <c r="AK32" i="1" s="1"/>
  <c r="AL32" i="1" s="1"/>
  <c r="AM32" i="1" s="1"/>
  <c r="AN32" i="1" s="1"/>
  <c r="AO32" i="1" s="1"/>
  <c r="AP32" i="1" s="1"/>
  <c r="AQ32" i="1" s="1"/>
  <c r="AR32" i="1" s="1"/>
  <c r="AS32" i="1" s="1"/>
  <c r="AT32" i="1" s="1"/>
  <c r="AU32" i="1" s="1"/>
  <c r="AV32" i="1" s="1"/>
  <c r="AW32" i="1" s="1"/>
  <c r="AX32" i="1" s="1"/>
  <c r="AY32" i="1" s="1"/>
  <c r="X404" i="1"/>
  <c r="X393" i="1" s="1"/>
  <c r="AB401" i="1"/>
  <c r="AB394" i="1" s="1"/>
  <c r="BC34" i="1"/>
  <c r="AD402" i="1"/>
  <c r="AD394" i="1" s="1"/>
  <c r="AF315" i="1"/>
  <c r="AF391" i="1" s="1"/>
  <c r="BC35" i="1"/>
  <c r="AH394" i="1"/>
  <c r="AF399" i="1"/>
  <c r="X399" i="1"/>
  <c r="AE315" i="1"/>
  <c r="AE391" i="1" s="1"/>
  <c r="Y401" i="1"/>
  <c r="AD391" i="1"/>
  <c r="S402" i="1"/>
  <c r="AF394" i="1"/>
  <c r="AE398" i="1"/>
  <c r="W398" i="1"/>
  <c r="O398" i="1"/>
  <c r="P91" i="1"/>
  <c r="Q91" i="1" s="1"/>
  <c r="R91" i="1" s="1"/>
  <c r="S91" i="1" s="1"/>
  <c r="T91" i="1" s="1"/>
  <c r="U91" i="1" s="1"/>
  <c r="V91" i="1" s="1"/>
  <c r="W91" i="1" s="1"/>
  <c r="X91" i="1" s="1"/>
  <c r="Y91" i="1" s="1"/>
  <c r="Z91" i="1" s="1"/>
  <c r="AA91" i="1" s="1"/>
  <c r="AB91" i="1" s="1"/>
  <c r="AC91" i="1" s="1"/>
  <c r="AD91" i="1" s="1"/>
  <c r="AE91" i="1" s="1"/>
  <c r="AF91" i="1" s="1"/>
  <c r="AG91" i="1" s="1"/>
  <c r="AH91" i="1" s="1"/>
  <c r="AI91" i="1" s="1"/>
  <c r="AJ91" i="1" s="1"/>
  <c r="AK91" i="1" s="1"/>
  <c r="AL91" i="1" s="1"/>
  <c r="AM91" i="1" s="1"/>
  <c r="O335" i="1"/>
  <c r="O329" i="1"/>
  <c r="P223" i="1"/>
  <c r="Q223" i="1" s="1"/>
  <c r="R223" i="1" s="1"/>
  <c r="S223" i="1" s="1"/>
  <c r="T223" i="1" s="1"/>
  <c r="U223" i="1" s="1"/>
  <c r="V223" i="1" s="1"/>
  <c r="W223" i="1" s="1"/>
  <c r="X223" i="1" s="1"/>
  <c r="Y223" i="1" s="1"/>
  <c r="Z223" i="1" s="1"/>
  <c r="AA223" i="1" s="1"/>
  <c r="AB223" i="1" s="1"/>
  <c r="AC223" i="1" s="1"/>
  <c r="AD223" i="1" s="1"/>
  <c r="AE223" i="1" s="1"/>
  <c r="AF223" i="1" s="1"/>
  <c r="AG223" i="1" s="1"/>
  <c r="AH223" i="1" s="1"/>
  <c r="O324" i="1"/>
  <c r="P79" i="1"/>
  <c r="Q79" i="1" s="1"/>
  <c r="R79" i="1" s="1"/>
  <c r="S79" i="1" s="1"/>
  <c r="T79" i="1" s="1"/>
  <c r="U79" i="1" s="1"/>
  <c r="V79" i="1" s="1"/>
  <c r="W79" i="1" s="1"/>
  <c r="X79" i="1" s="1"/>
  <c r="Y79" i="1" s="1"/>
  <c r="Z79" i="1" s="1"/>
  <c r="AA79" i="1" s="1"/>
  <c r="AB79" i="1" s="1"/>
  <c r="AC79" i="1" s="1"/>
  <c r="AD79" i="1" s="1"/>
  <c r="AE79" i="1" s="1"/>
  <c r="AF79" i="1" s="1"/>
  <c r="AG79" i="1" s="1"/>
  <c r="AH79" i="1" s="1"/>
  <c r="AI79" i="1" s="1"/>
  <c r="AJ79" i="1" s="1"/>
  <c r="AK79" i="1" s="1"/>
  <c r="AL79" i="1" s="1"/>
  <c r="O360" i="1"/>
  <c r="P229" i="1"/>
  <c r="Q229" i="1" s="1"/>
  <c r="R229" i="1" s="1"/>
  <c r="S229" i="1" s="1"/>
  <c r="T229" i="1" s="1"/>
  <c r="U229" i="1" s="1"/>
  <c r="V229" i="1" s="1"/>
  <c r="W229" i="1" s="1"/>
  <c r="X229" i="1" s="1"/>
  <c r="Y229" i="1" s="1"/>
  <c r="Z229" i="1" s="1"/>
  <c r="AA229" i="1" s="1"/>
  <c r="AB229" i="1" s="1"/>
  <c r="AC229" i="1" s="1"/>
  <c r="AD229" i="1" s="1"/>
  <c r="AE229" i="1" s="1"/>
  <c r="AF229" i="1" s="1"/>
  <c r="AG229" i="1" s="1"/>
  <c r="AH229" i="1" s="1"/>
  <c r="AI229" i="1" s="1"/>
  <c r="AJ229" i="1" s="1"/>
  <c r="O336" i="1"/>
  <c r="O330" i="1"/>
  <c r="P93" i="1"/>
  <c r="Q93" i="1" s="1"/>
  <c r="R93" i="1" s="1"/>
  <c r="S93" i="1" s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93" i="1" s="1"/>
  <c r="AK93" i="1" s="1"/>
  <c r="AL93" i="1" s="1"/>
  <c r="AM93" i="1" s="1"/>
  <c r="AN93" i="1" s="1"/>
  <c r="AO93" i="1" s="1"/>
  <c r="AP93" i="1" s="1"/>
  <c r="AQ93" i="1" s="1"/>
  <c r="AR93" i="1" s="1"/>
  <c r="AS93" i="1" s="1"/>
  <c r="AT93" i="1" s="1"/>
  <c r="AU93" i="1" s="1"/>
  <c r="AV93" i="1" s="1"/>
  <c r="AW93" i="1" s="1"/>
  <c r="AX93" i="1" s="1"/>
  <c r="AY93" i="1" s="1"/>
  <c r="AZ93" i="1" s="1"/>
  <c r="BA93" i="1" s="1"/>
  <c r="BB93" i="1" s="1"/>
  <c r="O337" i="1"/>
  <c r="O331" i="1"/>
  <c r="AM315" i="1"/>
  <c r="AM391" i="1" s="1"/>
  <c r="BC11" i="1"/>
  <c r="AO12" i="1"/>
  <c r="AP12" i="1" s="1"/>
  <c r="AQ12" i="1" s="1"/>
  <c r="AR12" i="1" s="1"/>
  <c r="AS12" i="1" s="1"/>
  <c r="AQ20" i="1"/>
  <c r="AR20" i="1" s="1"/>
  <c r="AS20" i="1" s="1"/>
  <c r="AK18" i="1"/>
  <c r="AL18" i="1" s="1"/>
  <c r="AM18" i="1" s="1"/>
  <c r="BC17" i="1"/>
  <c r="BC206" i="1"/>
  <c r="AL24" i="1"/>
  <c r="AM24" i="1" s="1"/>
  <c r="BC22" i="1"/>
  <c r="AH12" i="4"/>
  <c r="AJ14" i="4"/>
  <c r="AL82" i="4"/>
  <c r="V193" i="4"/>
  <c r="V80" i="4"/>
  <c r="AN20" i="4"/>
  <c r="AJ82" i="4"/>
  <c r="AI80" i="4"/>
  <c r="AM20" i="4"/>
  <c r="AL20" i="4"/>
  <c r="AI14" i="4"/>
  <c r="X80" i="4"/>
  <c r="AK20" i="4"/>
  <c r="AB20" i="4"/>
  <c r="Y202" i="4"/>
  <c r="AC80" i="4"/>
  <c r="N18" i="4"/>
  <c r="X74" i="4"/>
  <c r="M18" i="4"/>
  <c r="W74" i="4"/>
  <c r="AE82" i="4"/>
  <c r="Z82" i="4"/>
  <c r="X211" i="4"/>
  <c r="X205" i="4" s="1"/>
  <c r="X201" i="4" s="1"/>
  <c r="X193" i="4"/>
  <c r="BC16" i="4"/>
  <c r="AY18" i="4" s="1"/>
  <c r="U82" i="4"/>
  <c r="T82" i="4"/>
  <c r="R82" i="4"/>
  <c r="L80" i="4"/>
  <c r="P82" i="4"/>
  <c r="L74" i="4"/>
  <c r="I18" i="4"/>
  <c r="M82" i="4"/>
  <c r="K74" i="4"/>
  <c r="I103" i="4"/>
  <c r="J103" i="4" s="1"/>
  <c r="K103" i="4" s="1"/>
  <c r="L103" i="4" s="1"/>
  <c r="M103" i="4" s="1"/>
  <c r="N103" i="4" s="1"/>
  <c r="O103" i="4" s="1"/>
  <c r="P103" i="4" s="1"/>
  <c r="Q103" i="4" s="1"/>
  <c r="R103" i="4" s="1"/>
  <c r="S103" i="4" s="1"/>
  <c r="T103" i="4" s="1"/>
  <c r="U103" i="4" s="1"/>
  <c r="V103" i="4" s="1"/>
  <c r="W103" i="4" s="1"/>
  <c r="X103" i="4" s="1"/>
  <c r="Y103" i="4" s="1"/>
  <c r="Z103" i="4" s="1"/>
  <c r="AA103" i="4" s="1"/>
  <c r="AB103" i="4" s="1"/>
  <c r="AC103" i="4" s="1"/>
  <c r="AD103" i="4" s="1"/>
  <c r="AE103" i="4" s="1"/>
  <c r="AF103" i="4" s="1"/>
  <c r="AG103" i="4" s="1"/>
  <c r="AH103" i="4" s="1"/>
  <c r="AI103" i="4" s="1"/>
  <c r="AJ103" i="4" s="1"/>
  <c r="AK103" i="4" s="1"/>
  <c r="AL103" i="4" s="1"/>
  <c r="AM103" i="4" s="1"/>
  <c r="AN103" i="4" s="1"/>
  <c r="AO103" i="4" s="1"/>
  <c r="AP103" i="4" s="1"/>
  <c r="AQ103" i="4" s="1"/>
  <c r="AR103" i="4" s="1"/>
  <c r="AS103" i="4" s="1"/>
  <c r="AT103" i="4" s="1"/>
  <c r="AU103" i="4" s="1"/>
  <c r="AV103" i="4" s="1"/>
  <c r="AW103" i="4" s="1"/>
  <c r="AX103" i="4" s="1"/>
  <c r="AY103" i="4" s="1"/>
  <c r="AZ103" i="4" s="1"/>
  <c r="BA103" i="4" s="1"/>
  <c r="BB103" i="4" s="1"/>
  <c r="AG202" i="4"/>
  <c r="Z202" i="4"/>
  <c r="O202" i="4"/>
  <c r="I202" i="4"/>
  <c r="AH202" i="4"/>
  <c r="T202" i="4"/>
  <c r="H105" i="4"/>
  <c r="I105" i="4" s="1"/>
  <c r="J105" i="4" s="1"/>
  <c r="R202" i="4"/>
  <c r="I90" i="4"/>
  <c r="J90" i="4" s="1"/>
  <c r="K90" i="4" s="1"/>
  <c r="L90" i="4" s="1"/>
  <c r="M90" i="4" s="1"/>
  <c r="N90" i="4" s="1"/>
  <c r="O90" i="4" s="1"/>
  <c r="P90" i="4" s="1"/>
  <c r="Q90" i="4" s="1"/>
  <c r="R90" i="4" s="1"/>
  <c r="S90" i="4" s="1"/>
  <c r="T90" i="4" s="1"/>
  <c r="U90" i="4" s="1"/>
  <c r="V90" i="4" s="1"/>
  <c r="W90" i="4" s="1"/>
  <c r="X90" i="4" s="1"/>
  <c r="Y90" i="4" s="1"/>
  <c r="Z90" i="4" s="1"/>
  <c r="AA90" i="4" s="1"/>
  <c r="AB90" i="4" s="1"/>
  <c r="AC90" i="4" s="1"/>
  <c r="AD90" i="4" s="1"/>
  <c r="AE90" i="4" s="1"/>
  <c r="AF90" i="4" s="1"/>
  <c r="AG90" i="4" s="1"/>
  <c r="P202" i="4"/>
  <c r="H202" i="4"/>
  <c r="V202" i="4"/>
  <c r="BF102" i="4"/>
  <c r="I89" i="4"/>
  <c r="J89" i="4" s="1"/>
  <c r="K89" i="4" s="1"/>
  <c r="L89" i="4" s="1"/>
  <c r="M89" i="4" s="1"/>
  <c r="N89" i="4" s="1"/>
  <c r="O89" i="4" s="1"/>
  <c r="P89" i="4" s="1"/>
  <c r="Q89" i="4" s="1"/>
  <c r="R89" i="4" s="1"/>
  <c r="S89" i="4" s="1"/>
  <c r="T89" i="4" s="1"/>
  <c r="U89" i="4" s="1"/>
  <c r="V89" i="4" s="1"/>
  <c r="W89" i="4" s="1"/>
  <c r="X89" i="4" s="1"/>
  <c r="Y89" i="4" s="1"/>
  <c r="Z89" i="4" s="1"/>
  <c r="AA89" i="4" s="1"/>
  <c r="AB89" i="4" s="1"/>
  <c r="AC89" i="4" s="1"/>
  <c r="AD89" i="4" s="1"/>
  <c r="AE89" i="4" s="1"/>
  <c r="AF89" i="4" s="1"/>
  <c r="AG89" i="4" s="1"/>
  <c r="I15" i="4"/>
  <c r="J15" i="4" s="1"/>
  <c r="I209" i="4"/>
  <c r="I203" i="4" s="1"/>
  <c r="I200" i="4" s="1"/>
  <c r="H154" i="4"/>
  <c r="H209" i="4"/>
  <c r="H203" i="4" s="1"/>
  <c r="H200" i="4" s="1"/>
  <c r="I13" i="4"/>
  <c r="J13" i="4" s="1"/>
  <c r="AF202" i="4"/>
  <c r="AV96" i="4"/>
  <c r="BM95" i="4"/>
  <c r="AV194" i="4"/>
  <c r="AE202" i="4"/>
  <c r="AD202" i="4"/>
  <c r="BC114" i="4"/>
  <c r="BM114" i="4" s="1"/>
  <c r="Q18" i="4"/>
  <c r="AN14" i="4"/>
  <c r="AY25" i="4"/>
  <c r="AY27" i="4"/>
  <c r="R18" i="4"/>
  <c r="AM14" i="4"/>
  <c r="AB202" i="4"/>
  <c r="AY12" i="4"/>
  <c r="AD74" i="4"/>
  <c r="Q211" i="4"/>
  <c r="Q205" i="4" s="1"/>
  <c r="Q201" i="4" s="1"/>
  <c r="Q193" i="4"/>
  <c r="AO79" i="4"/>
  <c r="AO80" i="4"/>
  <c r="S82" i="4"/>
  <c r="Q80" i="4"/>
  <c r="M202" i="4"/>
  <c r="AN80" i="4"/>
  <c r="AN79" i="4"/>
  <c r="AB193" i="4"/>
  <c r="AD82" i="4"/>
  <c r="S202" i="4"/>
  <c r="AQ89" i="4"/>
  <c r="O193" i="4"/>
  <c r="O211" i="4"/>
  <c r="O205" i="4" s="1"/>
  <c r="O201" i="4" s="1"/>
  <c r="AM80" i="4"/>
  <c r="AM79" i="4"/>
  <c r="AM194" i="4" s="1"/>
  <c r="AC82" i="4"/>
  <c r="AA80" i="4"/>
  <c r="AA193" i="4"/>
  <c r="Q82" i="4"/>
  <c r="O80" i="4"/>
  <c r="AE74" i="4"/>
  <c r="AL80" i="4"/>
  <c r="AL79" i="4"/>
  <c r="AL194" i="4" s="1"/>
  <c r="AB82" i="4"/>
  <c r="Z80" i="4"/>
  <c r="Q202" i="4"/>
  <c r="AK79" i="4"/>
  <c r="AK194" i="4" s="1"/>
  <c r="AM82" i="4"/>
  <c r="Y80" i="4"/>
  <c r="O82" i="4"/>
  <c r="M80" i="4"/>
  <c r="AA74" i="4"/>
  <c r="AK80" i="4"/>
  <c r="AL74" i="4"/>
  <c r="N74" i="4"/>
  <c r="Z193" i="4"/>
  <c r="Z74" i="4"/>
  <c r="M74" i="4"/>
  <c r="L18" i="4"/>
  <c r="BF101" i="4"/>
  <c r="AN82" i="4"/>
  <c r="AJ74" i="4"/>
  <c r="K18" i="4"/>
  <c r="AF12" i="4"/>
  <c r="AH14" i="4"/>
  <c r="BM108" i="4"/>
  <c r="W82" i="4"/>
  <c r="J75" i="4"/>
  <c r="AN154" i="4"/>
  <c r="J18" i="4"/>
  <c r="AE12" i="4"/>
  <c r="AG80" i="4"/>
  <c r="BM78" i="4"/>
  <c r="BM24" i="4"/>
  <c r="N211" i="4"/>
  <c r="N205" i="4" s="1"/>
  <c r="N201" i="4" s="1"/>
  <c r="AD194" i="4"/>
  <c r="AI82" i="4"/>
  <c r="AF80" i="4"/>
  <c r="BM23" i="4"/>
  <c r="M211" i="4"/>
  <c r="M205" i="4" s="1"/>
  <c r="M201" i="4" s="1"/>
  <c r="I111" i="4"/>
  <c r="J111" i="4" s="1"/>
  <c r="K111" i="4" s="1"/>
  <c r="L111" i="4" s="1"/>
  <c r="M111" i="4" s="1"/>
  <c r="N111" i="4" s="1"/>
  <c r="O111" i="4" s="1"/>
  <c r="P111" i="4" s="1"/>
  <c r="Q111" i="4" s="1"/>
  <c r="R111" i="4" s="1"/>
  <c r="S111" i="4" s="1"/>
  <c r="T111" i="4" s="1"/>
  <c r="U111" i="4" s="1"/>
  <c r="V111" i="4" s="1"/>
  <c r="W111" i="4" s="1"/>
  <c r="X111" i="4" s="1"/>
  <c r="Y111" i="4" s="1"/>
  <c r="Z111" i="4" s="1"/>
  <c r="AA111" i="4" s="1"/>
  <c r="AB111" i="4" s="1"/>
  <c r="AC111" i="4" s="1"/>
  <c r="AD111" i="4" s="1"/>
  <c r="AE111" i="4" s="1"/>
  <c r="AF111" i="4" s="1"/>
  <c r="AG111" i="4" s="1"/>
  <c r="AH111" i="4" s="1"/>
  <c r="AI111" i="4" s="1"/>
  <c r="AJ111" i="4" s="1"/>
  <c r="AK111" i="4" s="1"/>
  <c r="AL111" i="4" s="1"/>
  <c r="AM111" i="4" s="1"/>
  <c r="AN111" i="4" s="1"/>
  <c r="AO111" i="4" s="1"/>
  <c r="AP111" i="4" s="1"/>
  <c r="AQ111" i="4" s="1"/>
  <c r="AR111" i="4" s="1"/>
  <c r="AS111" i="4" s="1"/>
  <c r="AT111" i="4" s="1"/>
  <c r="AU111" i="4" s="1"/>
  <c r="AV111" i="4" s="1"/>
  <c r="AW111" i="4" s="1"/>
  <c r="AX111" i="4" s="1"/>
  <c r="AY111" i="4" s="1"/>
  <c r="AZ111" i="4" s="1"/>
  <c r="BA111" i="4" s="1"/>
  <c r="BB111" i="4" s="1"/>
  <c r="W80" i="4"/>
  <c r="O18" i="4"/>
  <c r="J193" i="4"/>
  <c r="J80" i="4"/>
  <c r="AI74" i="4"/>
  <c r="BC72" i="4"/>
  <c r="AY74" i="4" s="1"/>
  <c r="O169" i="1" l="1"/>
  <c r="P169" i="1" s="1"/>
  <c r="Q169" i="1" s="1"/>
  <c r="R169" i="1" s="1"/>
  <c r="S169" i="1" s="1"/>
  <c r="T169" i="1" s="1"/>
  <c r="U169" i="1" s="1"/>
  <c r="V169" i="1" s="1"/>
  <c r="W169" i="1" s="1"/>
  <c r="X169" i="1" s="1"/>
  <c r="Y169" i="1" s="1"/>
  <c r="Z169" i="1" s="1"/>
  <c r="AA169" i="1" s="1"/>
  <c r="AB169" i="1" s="1"/>
  <c r="AC169" i="1" s="1"/>
  <c r="AD169" i="1" s="1"/>
  <c r="AE169" i="1" s="1"/>
  <c r="AF169" i="1" s="1"/>
  <c r="AG169" i="1" s="1"/>
  <c r="AH169" i="1" s="1"/>
  <c r="AI169" i="1" s="1"/>
  <c r="AJ169" i="1" s="1"/>
  <c r="AK169" i="1" s="1"/>
  <c r="AL169" i="1" s="1"/>
  <c r="AM169" i="1" s="1"/>
  <c r="AN169" i="1" s="1"/>
  <c r="O171" i="1"/>
  <c r="P171" i="1" s="1"/>
  <c r="Q171" i="1" s="1"/>
  <c r="R171" i="1" s="1"/>
  <c r="S171" i="1" s="1"/>
  <c r="T171" i="1" s="1"/>
  <c r="U171" i="1" s="1"/>
  <c r="V171" i="1" s="1"/>
  <c r="W171" i="1" s="1"/>
  <c r="X171" i="1" s="1"/>
  <c r="Y171" i="1" s="1"/>
  <c r="Z171" i="1" s="1"/>
  <c r="AA171" i="1" s="1"/>
  <c r="AB171" i="1" s="1"/>
  <c r="AC171" i="1" s="1"/>
  <c r="AD171" i="1" s="1"/>
  <c r="AE171" i="1" s="1"/>
  <c r="AF171" i="1" s="1"/>
  <c r="AG171" i="1" s="1"/>
  <c r="AH171" i="1" s="1"/>
  <c r="AI171" i="1" s="1"/>
  <c r="AJ171" i="1" s="1"/>
  <c r="AK171" i="1" s="1"/>
  <c r="AL171" i="1" s="1"/>
  <c r="AM171" i="1" s="1"/>
  <c r="AN171" i="1" s="1"/>
  <c r="J392" i="1"/>
  <c r="K392" i="1" s="1"/>
  <c r="L392" i="1" s="1"/>
  <c r="M392" i="1" s="1"/>
  <c r="N392" i="1" s="1"/>
  <c r="O392" i="1" s="1"/>
  <c r="P392" i="1" s="1"/>
  <c r="Q392" i="1" s="1"/>
  <c r="R392" i="1" s="1"/>
  <c r="S392" i="1" s="1"/>
  <c r="T392" i="1" s="1"/>
  <c r="U392" i="1" s="1"/>
  <c r="V392" i="1" s="1"/>
  <c r="W392" i="1" s="1"/>
  <c r="X392" i="1" s="1"/>
  <c r="Y392" i="1" s="1"/>
  <c r="Z392" i="1" s="1"/>
  <c r="AA392" i="1" s="1"/>
  <c r="AB392" i="1" s="1"/>
  <c r="AC392" i="1" s="1"/>
  <c r="AD392" i="1" s="1"/>
  <c r="AE392" i="1" s="1"/>
  <c r="AF392" i="1" s="1"/>
  <c r="AG392" i="1" s="1"/>
  <c r="AH392" i="1" s="1"/>
  <c r="AI392" i="1" s="1"/>
  <c r="AJ392" i="1" s="1"/>
  <c r="AK392" i="1" s="1"/>
  <c r="AL392" i="1" s="1"/>
  <c r="AM392" i="1" s="1"/>
  <c r="AN392" i="1" s="1"/>
  <c r="AO392" i="1" s="1"/>
  <c r="AP392" i="1" s="1"/>
  <c r="AQ392" i="1" s="1"/>
  <c r="AR392" i="1" s="1"/>
  <c r="AS392" i="1" s="1"/>
  <c r="AT392" i="1" s="1"/>
  <c r="AU392" i="1" s="1"/>
  <c r="AV392" i="1" s="1"/>
  <c r="AW392" i="1" s="1"/>
  <c r="AX392" i="1" s="1"/>
  <c r="AY392" i="1" s="1"/>
  <c r="AZ392" i="1" s="1"/>
  <c r="BA392" i="1" s="1"/>
  <c r="BB392" i="1" s="1"/>
  <c r="P394" i="1"/>
  <c r="U394" i="1"/>
  <c r="M394" i="1"/>
  <c r="P209" i="4"/>
  <c r="AL200" i="4" s="1"/>
  <c r="K15" i="4"/>
  <c r="L15" i="4" s="1"/>
  <c r="M15" i="4" s="1"/>
  <c r="N15" i="4" s="1"/>
  <c r="O15" i="4" s="1"/>
  <c r="P15" i="4" s="1"/>
  <c r="Q15" i="4" s="1"/>
  <c r="Z209" i="4"/>
  <c r="Z203" i="4" s="1"/>
  <c r="BM17" i="6"/>
  <c r="O394" i="1"/>
  <c r="BC152" i="6"/>
  <c r="V394" i="1"/>
  <c r="P313" i="7"/>
  <c r="P314" i="7" s="1"/>
  <c r="Q212" i="7"/>
  <c r="J394" i="1"/>
  <c r="AZ32" i="1"/>
  <c r="BA32" i="1" s="1"/>
  <c r="BB32" i="1" s="1"/>
  <c r="L211" i="4"/>
  <c r="L205" i="4" s="1"/>
  <c r="L201" i="4" s="1"/>
  <c r="K394" i="1"/>
  <c r="AZ210" i="1"/>
  <c r="BA210" i="1" s="1"/>
  <c r="BB210" i="1" s="1"/>
  <c r="AZ163" i="1"/>
  <c r="BA163" i="1" s="1"/>
  <c r="BB163" i="1" s="1"/>
  <c r="BM11" i="6"/>
  <c r="AG394" i="1"/>
  <c r="V210" i="4"/>
  <c r="V204" i="4" s="1"/>
  <c r="K209" i="4"/>
  <c r="K203" i="4" s="1"/>
  <c r="K200" i="4" s="1"/>
  <c r="Z394" i="1"/>
  <c r="AK394" i="1"/>
  <c r="M165" i="1"/>
  <c r="N165" i="1" s="1"/>
  <c r="AV88" i="4"/>
  <c r="AV89" i="4" s="1"/>
  <c r="AV90" i="4" s="1"/>
  <c r="Q209" i="4"/>
  <c r="Q203" i="4" s="1"/>
  <c r="T193" i="4"/>
  <c r="AA394" i="1"/>
  <c r="T394" i="1"/>
  <c r="S211" i="4"/>
  <c r="S205" i="4" s="1"/>
  <c r="S201" i="4" s="1"/>
  <c r="O354" i="1"/>
  <c r="R193" i="4"/>
  <c r="O362" i="1"/>
  <c r="P193" i="4"/>
  <c r="K211" i="4"/>
  <c r="K205" i="4" s="1"/>
  <c r="K201" i="4" s="1"/>
  <c r="Y394" i="1"/>
  <c r="O325" i="1"/>
  <c r="O323" i="1"/>
  <c r="BC218" i="1"/>
  <c r="K212" i="1"/>
  <c r="J313" i="1"/>
  <c r="V211" i="4"/>
  <c r="V205" i="4" s="1"/>
  <c r="V201" i="4" s="1"/>
  <c r="Z154" i="4"/>
  <c r="O356" i="1"/>
  <c r="Z210" i="4"/>
  <c r="Z204" i="4" s="1"/>
  <c r="M210" i="4"/>
  <c r="M204" i="4" s="1"/>
  <c r="N20" i="4"/>
  <c r="O317" i="1"/>
  <c r="BC313" i="1"/>
  <c r="BC315" i="1"/>
  <c r="BC391" i="1" s="1"/>
  <c r="K75" i="4"/>
  <c r="BM72" i="4"/>
  <c r="BM102" i="4"/>
  <c r="K105" i="4"/>
  <c r="L105" i="4" s="1"/>
  <c r="M105" i="4" s="1"/>
  <c r="N105" i="4" s="1"/>
  <c r="O105" i="4" s="1"/>
  <c r="P105" i="4" s="1"/>
  <c r="Q105" i="4" s="1"/>
  <c r="R105" i="4" s="1"/>
  <c r="S105" i="4" s="1"/>
  <c r="T105" i="4" s="1"/>
  <c r="U105" i="4" s="1"/>
  <c r="V105" i="4" s="1"/>
  <c r="W105" i="4" s="1"/>
  <c r="X105" i="4" s="1"/>
  <c r="Y105" i="4" s="1"/>
  <c r="Z105" i="4" s="1"/>
  <c r="AA105" i="4" s="1"/>
  <c r="AB105" i="4" s="1"/>
  <c r="AC105" i="4" s="1"/>
  <c r="AD105" i="4" s="1"/>
  <c r="AE105" i="4" s="1"/>
  <c r="AF105" i="4" s="1"/>
  <c r="AG105" i="4" s="1"/>
  <c r="AH105" i="4" s="1"/>
  <c r="AI105" i="4" s="1"/>
  <c r="AJ105" i="4" s="1"/>
  <c r="AK105" i="4" s="1"/>
  <c r="AL105" i="4" s="1"/>
  <c r="AM105" i="4" s="1"/>
  <c r="AN105" i="4" s="1"/>
  <c r="AO105" i="4" s="1"/>
  <c r="AP105" i="4" s="1"/>
  <c r="AQ105" i="4" s="1"/>
  <c r="AR105" i="4" s="1"/>
  <c r="AS105" i="4" s="1"/>
  <c r="AT105" i="4" s="1"/>
  <c r="AU105" i="4" s="1"/>
  <c r="AV105" i="4" s="1"/>
  <c r="AW105" i="4" s="1"/>
  <c r="AX105" i="4" s="1"/>
  <c r="AY105" i="4" s="1"/>
  <c r="AZ105" i="4" s="1"/>
  <c r="BA105" i="4" s="1"/>
  <c r="BB105" i="4" s="1"/>
  <c r="BC18" i="4"/>
  <c r="BM18" i="4" s="1"/>
  <c r="BC74" i="4"/>
  <c r="BM74" i="4" s="1"/>
  <c r="BM80" i="4"/>
  <c r="BM16" i="4"/>
  <c r="K13" i="4"/>
  <c r="L13" i="4" s="1"/>
  <c r="M13" i="4" s="1"/>
  <c r="N13" i="4" s="1"/>
  <c r="O13" i="4" s="1"/>
  <c r="P13" i="4" s="1"/>
  <c r="Q13" i="4" s="1"/>
  <c r="BC115" i="4"/>
  <c r="BD115" i="4" s="1"/>
  <c r="BE115" i="4" s="1"/>
  <c r="BF115" i="4" s="1"/>
  <c r="BG115" i="4" s="1"/>
  <c r="BH115" i="4" s="1"/>
  <c r="BI115" i="4" s="1"/>
  <c r="BJ115" i="4" s="1"/>
  <c r="BK115" i="4" s="1"/>
  <c r="BD19" i="4"/>
  <c r="BE19" i="4" s="1"/>
  <c r="BF19" i="4" s="1"/>
  <c r="BG19" i="4" s="1"/>
  <c r="BH19" i="4" s="1"/>
  <c r="BI19" i="4" s="1"/>
  <c r="BJ19" i="4" s="1"/>
  <c r="BK19" i="4" s="1"/>
  <c r="AO194" i="4"/>
  <c r="I83" i="4"/>
  <c r="J83" i="4" s="1"/>
  <c r="K83" i="4" s="1"/>
  <c r="L83" i="4" s="1"/>
  <c r="M83" i="4" s="1"/>
  <c r="N83" i="4" s="1"/>
  <c r="O83" i="4" s="1"/>
  <c r="P83" i="4" s="1"/>
  <c r="Q83" i="4" s="1"/>
  <c r="R83" i="4" s="1"/>
  <c r="S83" i="4" s="1"/>
  <c r="T83" i="4" s="1"/>
  <c r="U83" i="4" s="1"/>
  <c r="V83" i="4" s="1"/>
  <c r="W83" i="4" s="1"/>
  <c r="X83" i="4" s="1"/>
  <c r="Y83" i="4" s="1"/>
  <c r="Z83" i="4" s="1"/>
  <c r="AA83" i="4" s="1"/>
  <c r="AB83" i="4" s="1"/>
  <c r="AC83" i="4" s="1"/>
  <c r="AD83" i="4" s="1"/>
  <c r="AE83" i="4" s="1"/>
  <c r="AF83" i="4" s="1"/>
  <c r="AG83" i="4" s="1"/>
  <c r="AH83" i="4" s="1"/>
  <c r="I193" i="4"/>
  <c r="BM10" i="4"/>
  <c r="U211" i="4"/>
  <c r="U205" i="4" s="1"/>
  <c r="U201" i="4" s="1"/>
  <c r="U193" i="4"/>
  <c r="AN194" i="4"/>
  <c r="I81" i="4"/>
  <c r="J81" i="4" s="1"/>
  <c r="K81" i="4" s="1"/>
  <c r="L81" i="4" s="1"/>
  <c r="M81" i="4" s="1"/>
  <c r="N81" i="4" s="1"/>
  <c r="O81" i="4" s="1"/>
  <c r="P81" i="4" s="1"/>
  <c r="Q81" i="4" s="1"/>
  <c r="R81" i="4" s="1"/>
  <c r="S81" i="4" s="1"/>
  <c r="T81" i="4" s="1"/>
  <c r="U81" i="4" s="1"/>
  <c r="V81" i="4" s="1"/>
  <c r="W81" i="4" s="1"/>
  <c r="X81" i="4" s="1"/>
  <c r="Y81" i="4" s="1"/>
  <c r="Z81" i="4" s="1"/>
  <c r="AA81" i="4" s="1"/>
  <c r="AB81" i="4" s="1"/>
  <c r="AC81" i="4" s="1"/>
  <c r="AD81" i="4" s="1"/>
  <c r="AE81" i="4" s="1"/>
  <c r="AF81" i="4" s="1"/>
  <c r="AG81" i="4" s="1"/>
  <c r="AH81" i="4" s="1"/>
  <c r="AI81" i="4" s="1"/>
  <c r="AJ81" i="4" s="1"/>
  <c r="BM101" i="4"/>
  <c r="Y193" i="4"/>
  <c r="Y211" i="4"/>
  <c r="Y205" i="4" s="1"/>
  <c r="Y201" i="4" s="1"/>
  <c r="AN201" i="4"/>
  <c r="AO201" i="4"/>
  <c r="P205" i="4"/>
  <c r="P201" i="4" s="1"/>
  <c r="W193" i="4"/>
  <c r="W211" i="4"/>
  <c r="W205" i="4" s="1"/>
  <c r="W201" i="4" s="1"/>
  <c r="BM79" i="4"/>
  <c r="H193" i="4"/>
  <c r="O165" i="1" l="1"/>
  <c r="P165" i="1" s="1"/>
  <c r="Q165" i="1" s="1"/>
  <c r="R165" i="1" s="1"/>
  <c r="S165" i="1" s="1"/>
  <c r="T165" i="1" s="1"/>
  <c r="U165" i="1" s="1"/>
  <c r="V165" i="1" s="1"/>
  <c r="W165" i="1" s="1"/>
  <c r="X165" i="1" s="1"/>
  <c r="Y165" i="1" s="1"/>
  <c r="Z165" i="1" s="1"/>
  <c r="AA165" i="1" s="1"/>
  <c r="AB165" i="1" s="1"/>
  <c r="AC165" i="1" s="1"/>
  <c r="AD165" i="1" s="1"/>
  <c r="AE165" i="1" s="1"/>
  <c r="AF165" i="1" s="1"/>
  <c r="AG165" i="1" s="1"/>
  <c r="AH165" i="1" s="1"/>
  <c r="AI165" i="1" s="1"/>
  <c r="AJ165" i="1" s="1"/>
  <c r="AK165" i="1" s="1"/>
  <c r="AL165" i="1" s="1"/>
  <c r="AM165" i="1" s="1"/>
  <c r="AN165" i="1" s="1"/>
  <c r="AO165" i="1" s="1"/>
  <c r="AP165" i="1" s="1"/>
  <c r="AQ165" i="1" s="1"/>
  <c r="AR165" i="1" s="1"/>
  <c r="AS165" i="1" s="1"/>
  <c r="AT165" i="1" s="1"/>
  <c r="AU165" i="1" s="1"/>
  <c r="AV165" i="1" s="1"/>
  <c r="AW165" i="1" s="1"/>
  <c r="AX165" i="1" s="1"/>
  <c r="AY165" i="1" s="1"/>
  <c r="AZ165" i="1" s="1"/>
  <c r="BA165" i="1" s="1"/>
  <c r="BB165" i="1" s="1"/>
  <c r="AP200" i="4"/>
  <c r="AZ200" i="4"/>
  <c r="AU200" i="4"/>
  <c r="AN200" i="4"/>
  <c r="AR200" i="4"/>
  <c r="AY200" i="4"/>
  <c r="AS200" i="4"/>
  <c r="P203" i="4"/>
  <c r="AQ200" i="4"/>
  <c r="AV200" i="4"/>
  <c r="AW200" i="4"/>
  <c r="AO200" i="4"/>
  <c r="AX200" i="4"/>
  <c r="AM200" i="4"/>
  <c r="AT200" i="4"/>
  <c r="Z200" i="4"/>
  <c r="R212" i="7"/>
  <c r="Q313" i="7"/>
  <c r="Q314" i="7" s="1"/>
  <c r="BM88" i="4"/>
  <c r="AV92" i="4"/>
  <c r="AW92" i="4" s="1"/>
  <c r="AX92" i="4" s="1"/>
  <c r="AY92" i="4" s="1"/>
  <c r="AZ92" i="4" s="1"/>
  <c r="BB92" i="4" s="1"/>
  <c r="BC92" i="4" s="1"/>
  <c r="BD92" i="4" s="1"/>
  <c r="BE92" i="4" s="1"/>
  <c r="BF92" i="4" s="1"/>
  <c r="BG92" i="4" s="1"/>
  <c r="BH92" i="4" s="1"/>
  <c r="BI92" i="4" s="1"/>
  <c r="BJ92" i="4" s="1"/>
  <c r="BK92" i="4" s="1"/>
  <c r="L212" i="1"/>
  <c r="K313" i="1"/>
  <c r="BC194" i="4"/>
  <c r="BM12" i="4"/>
  <c r="BC81" i="4"/>
  <c r="BD81" i="4" s="1"/>
  <c r="BE81" i="4" s="1"/>
  <c r="BF81" i="4" s="1"/>
  <c r="BG81" i="4" s="1"/>
  <c r="BH81" i="4" s="1"/>
  <c r="BI81" i="4" s="1"/>
  <c r="BJ81" i="4" s="1"/>
  <c r="BK81" i="4" s="1"/>
  <c r="BC193" i="4"/>
  <c r="R314" i="7" l="1"/>
  <c r="S212" i="7"/>
  <c r="R313" i="7"/>
  <c r="M212" i="1"/>
  <c r="L313" i="1"/>
  <c r="AJ73" i="4"/>
  <c r="AI73" i="4"/>
  <c r="AJ76" i="4" s="1"/>
  <c r="AH73" i="4"/>
  <c r="AI76" i="4" s="1"/>
  <c r="AG73" i="4"/>
  <c r="AH76" i="4" s="1"/>
  <c r="AF73" i="4"/>
  <c r="AG76" i="4" s="1"/>
  <c r="AE73" i="4"/>
  <c r="AD73" i="4"/>
  <c r="AC73" i="4"/>
  <c r="AB73" i="4"/>
  <c r="AA73" i="4"/>
  <c r="U73" i="4"/>
  <c r="V76" i="4" s="1"/>
  <c r="T73" i="4"/>
  <c r="U76" i="4" s="1"/>
  <c r="S73" i="4"/>
  <c r="T76" i="4" s="1"/>
  <c r="O73" i="4"/>
  <c r="N73" i="4"/>
  <c r="M73" i="4"/>
  <c r="L73" i="4"/>
  <c r="AZ73" i="4"/>
  <c r="T212" i="7" l="1"/>
  <c r="S313" i="7"/>
  <c r="S314" i="7" s="1"/>
  <c r="N212" i="1"/>
  <c r="M313" i="1"/>
  <c r="N76" i="4"/>
  <c r="M154" i="4"/>
  <c r="M209" i="4"/>
  <c r="M203" i="4" s="1"/>
  <c r="M200" i="4" s="1"/>
  <c r="O76" i="4"/>
  <c r="N209" i="4"/>
  <c r="N203" i="4" s="1"/>
  <c r="P76" i="4"/>
  <c r="O209" i="4"/>
  <c r="O203" i="4" s="1"/>
  <c r="AB76" i="4"/>
  <c r="AA154" i="4"/>
  <c r="AA209" i="4"/>
  <c r="AA203" i="4" s="1"/>
  <c r="AA200" i="4" s="1"/>
  <c r="AC76" i="4"/>
  <c r="AB209" i="4"/>
  <c r="AB203" i="4" s="1"/>
  <c r="AD76" i="4"/>
  <c r="AC209" i="4"/>
  <c r="AC203" i="4" s="1"/>
  <c r="AE76" i="4"/>
  <c r="AD209" i="4"/>
  <c r="AD203" i="4" s="1"/>
  <c r="AD200" i="4" s="1"/>
  <c r="AD154" i="4"/>
  <c r="AF76" i="4"/>
  <c r="AE209" i="4"/>
  <c r="AE203" i="4" s="1"/>
  <c r="M76" i="4"/>
  <c r="L209" i="4"/>
  <c r="L203" i="4" s="1"/>
  <c r="L200" i="4" s="1"/>
  <c r="L154" i="4"/>
  <c r="L75" i="4"/>
  <c r="M75" i="4" s="1"/>
  <c r="N75" i="4" s="1"/>
  <c r="O75" i="4" s="1"/>
  <c r="P75" i="4" s="1"/>
  <c r="Q75" i="4" s="1"/>
  <c r="R75" i="4" s="1"/>
  <c r="S75" i="4" s="1"/>
  <c r="T75" i="4" s="1"/>
  <c r="U75" i="4" s="1"/>
  <c r="V75" i="4" s="1"/>
  <c r="W75" i="4" s="1"/>
  <c r="X75" i="4" s="1"/>
  <c r="Y75" i="4" s="1"/>
  <c r="Z75" i="4" s="1"/>
  <c r="AA75" i="4" s="1"/>
  <c r="AB75" i="4" s="1"/>
  <c r="AC75" i="4" s="1"/>
  <c r="AD75" i="4" s="1"/>
  <c r="AE75" i="4" s="1"/>
  <c r="AF75" i="4" s="1"/>
  <c r="AG75" i="4" s="1"/>
  <c r="AH75" i="4" s="1"/>
  <c r="AI75" i="4" s="1"/>
  <c r="AJ75" i="4" s="1"/>
  <c r="J76" i="4"/>
  <c r="BC73" i="4"/>
  <c r="BM73" i="4" s="1"/>
  <c r="I77" i="4"/>
  <c r="T313" i="7" l="1"/>
  <c r="T314" i="7" s="1"/>
  <c r="U212" i="7"/>
  <c r="O212" i="1"/>
  <c r="N313" i="1"/>
  <c r="J77" i="4"/>
  <c r="K77" i="4" s="1"/>
  <c r="L77" i="4" s="1"/>
  <c r="M77" i="4" s="1"/>
  <c r="N77" i="4" s="1"/>
  <c r="O77" i="4" s="1"/>
  <c r="P77" i="4" s="1"/>
  <c r="Q77" i="4" s="1"/>
  <c r="R77" i="4" s="1"/>
  <c r="S77" i="4" s="1"/>
  <c r="T77" i="4" s="1"/>
  <c r="U77" i="4" s="1"/>
  <c r="V77" i="4" s="1"/>
  <c r="W77" i="4" s="1"/>
  <c r="X77" i="4" s="1"/>
  <c r="Y77" i="4" s="1"/>
  <c r="Z77" i="4" s="1"/>
  <c r="AA77" i="4" s="1"/>
  <c r="AB77" i="4" s="1"/>
  <c r="AC77" i="4" s="1"/>
  <c r="AD77" i="4" s="1"/>
  <c r="AE77" i="4" s="1"/>
  <c r="AF77" i="4" s="1"/>
  <c r="AG77" i="4" s="1"/>
  <c r="AH77" i="4" s="1"/>
  <c r="I310" i="1"/>
  <c r="J310" i="1" s="1"/>
  <c r="K310" i="1" s="1"/>
  <c r="L310" i="1" s="1"/>
  <c r="M310" i="1" s="1"/>
  <c r="N310" i="1" s="1"/>
  <c r="O310" i="1" s="1"/>
  <c r="P310" i="1" s="1"/>
  <c r="Q310" i="1" s="1"/>
  <c r="R310" i="1" s="1"/>
  <c r="S310" i="1" s="1"/>
  <c r="T310" i="1" s="1"/>
  <c r="U310" i="1" s="1"/>
  <c r="V310" i="1" s="1"/>
  <c r="W310" i="1" s="1"/>
  <c r="X310" i="1" s="1"/>
  <c r="Y310" i="1" s="1"/>
  <c r="Z310" i="1" s="1"/>
  <c r="AA310" i="1" s="1"/>
  <c r="AB310" i="1" s="1"/>
  <c r="AC310" i="1" s="1"/>
  <c r="AD310" i="1" s="1"/>
  <c r="AE310" i="1" s="1"/>
  <c r="AF310" i="1" s="1"/>
  <c r="AG310" i="1" s="1"/>
  <c r="AH310" i="1" s="1"/>
  <c r="AI310" i="1" s="1"/>
  <c r="AJ310" i="1" s="1"/>
  <c r="I227" i="1"/>
  <c r="J227" i="1" s="1"/>
  <c r="K227" i="1" s="1"/>
  <c r="L227" i="1" s="1"/>
  <c r="M227" i="1" s="1"/>
  <c r="N227" i="1" s="1"/>
  <c r="O227" i="1" s="1"/>
  <c r="P227" i="1" s="1"/>
  <c r="Q227" i="1" s="1"/>
  <c r="R227" i="1" s="1"/>
  <c r="S227" i="1" s="1"/>
  <c r="T227" i="1" s="1"/>
  <c r="U227" i="1" s="1"/>
  <c r="V227" i="1" s="1"/>
  <c r="W227" i="1" s="1"/>
  <c r="X227" i="1" s="1"/>
  <c r="Y227" i="1" s="1"/>
  <c r="Z227" i="1" s="1"/>
  <c r="AA227" i="1" s="1"/>
  <c r="AB227" i="1" s="1"/>
  <c r="AC227" i="1" s="1"/>
  <c r="AD227" i="1" s="1"/>
  <c r="AE227" i="1" s="1"/>
  <c r="AF227" i="1" s="1"/>
  <c r="AG227" i="1" s="1"/>
  <c r="AH227" i="1" s="1"/>
  <c r="AI227" i="1" s="1"/>
  <c r="AJ227" i="1" s="1"/>
  <c r="I221" i="1"/>
  <c r="J221" i="1" s="1"/>
  <c r="K221" i="1" s="1"/>
  <c r="L221" i="1" s="1"/>
  <c r="M221" i="1" s="1"/>
  <c r="N221" i="1" s="1"/>
  <c r="O221" i="1" s="1"/>
  <c r="P221" i="1" s="1"/>
  <c r="Q221" i="1" s="1"/>
  <c r="R221" i="1" s="1"/>
  <c r="S221" i="1" s="1"/>
  <c r="T221" i="1" s="1"/>
  <c r="U221" i="1" s="1"/>
  <c r="V221" i="1" s="1"/>
  <c r="W221" i="1" s="1"/>
  <c r="X221" i="1" s="1"/>
  <c r="Y221" i="1" s="1"/>
  <c r="Z221" i="1" s="1"/>
  <c r="AA221" i="1" s="1"/>
  <c r="AB221" i="1" s="1"/>
  <c r="AC221" i="1" s="1"/>
  <c r="AD221" i="1" s="1"/>
  <c r="AE221" i="1" s="1"/>
  <c r="AF221" i="1" s="1"/>
  <c r="AG221" i="1" s="1"/>
  <c r="AH221" i="1" s="1"/>
  <c r="AI221" i="1" s="1"/>
  <c r="AJ221" i="1" s="1"/>
  <c r="H78" i="4"/>
  <c r="AG17" i="4"/>
  <c r="AF17" i="4"/>
  <c r="AE17" i="4"/>
  <c r="AC17" i="4"/>
  <c r="AB17" i="4"/>
  <c r="Y17" i="4"/>
  <c r="X17" i="4"/>
  <c r="W17" i="4"/>
  <c r="U17" i="4"/>
  <c r="T17" i="4"/>
  <c r="S17" i="4"/>
  <c r="R17" i="4"/>
  <c r="Q17" i="4"/>
  <c r="P17" i="4"/>
  <c r="O17" i="4"/>
  <c r="N17" i="4"/>
  <c r="K17" i="4"/>
  <c r="J17" i="4"/>
  <c r="I17" i="4"/>
  <c r="AJ11" i="4"/>
  <c r="AI11" i="4"/>
  <c r="AH11" i="4"/>
  <c r="AG11" i="4"/>
  <c r="AF11" i="4"/>
  <c r="U313" i="7" l="1"/>
  <c r="U314" i="7" s="1"/>
  <c r="V212" i="7"/>
  <c r="P212" i="1"/>
  <c r="O313" i="1"/>
  <c r="O358" i="1"/>
  <c r="O319" i="1"/>
  <c r="AJ154" i="4"/>
  <c r="AG209" i="4"/>
  <c r="AG203" i="4" s="1"/>
  <c r="AG154" i="4"/>
  <c r="S210" i="4"/>
  <c r="S204" i="4" s="1"/>
  <c r="T20" i="4"/>
  <c r="AH209" i="4"/>
  <c r="AH154" i="4"/>
  <c r="T210" i="4"/>
  <c r="T204" i="4" s="1"/>
  <c r="U20" i="4"/>
  <c r="AI209" i="4"/>
  <c r="AI154" i="4"/>
  <c r="U210" i="4"/>
  <c r="U204" i="4" s="1"/>
  <c r="V20" i="4"/>
  <c r="X20" i="4"/>
  <c r="W210" i="4"/>
  <c r="W204" i="4" s="1"/>
  <c r="J20" i="4"/>
  <c r="I21" i="4"/>
  <c r="I19" i="4"/>
  <c r="J19" i="4" s="1"/>
  <c r="K19" i="4" s="1"/>
  <c r="L19" i="4" s="1"/>
  <c r="M19" i="4" s="1"/>
  <c r="N19" i="4" s="1"/>
  <c r="O19" i="4" s="1"/>
  <c r="P19" i="4" s="1"/>
  <c r="Q19" i="4" s="1"/>
  <c r="R19" i="4" s="1"/>
  <c r="S19" i="4" s="1"/>
  <c r="T19" i="4" s="1"/>
  <c r="U19" i="4" s="1"/>
  <c r="V19" i="4" s="1"/>
  <c r="W19" i="4" s="1"/>
  <c r="X19" i="4" s="1"/>
  <c r="Y19" i="4" s="1"/>
  <c r="Z19" i="4" s="1"/>
  <c r="AA19" i="4" s="1"/>
  <c r="AB19" i="4" s="1"/>
  <c r="AC19" i="4" s="1"/>
  <c r="AD19" i="4" s="1"/>
  <c r="AE19" i="4" s="1"/>
  <c r="AF19" i="4" s="1"/>
  <c r="AG19" i="4" s="1"/>
  <c r="AH19" i="4" s="1"/>
  <c r="I154" i="4"/>
  <c r="Y20" i="4"/>
  <c r="X210" i="4"/>
  <c r="X204" i="4" s="1"/>
  <c r="K20" i="4"/>
  <c r="J154" i="4"/>
  <c r="Y210" i="4"/>
  <c r="Y204" i="4" s="1"/>
  <c r="Z20" i="4"/>
  <c r="U154" i="4"/>
  <c r="U209" i="4"/>
  <c r="U203" i="4" s="1"/>
  <c r="L20" i="4"/>
  <c r="K154" i="4"/>
  <c r="AB210" i="4"/>
  <c r="AB204" i="4" s="1"/>
  <c r="AB200" i="4" s="1"/>
  <c r="AC20" i="4"/>
  <c r="AB154" i="4"/>
  <c r="V154" i="4"/>
  <c r="V209" i="4"/>
  <c r="V203" i="4" s="1"/>
  <c r="V200" i="4" s="1"/>
  <c r="O20" i="4"/>
  <c r="N210" i="4"/>
  <c r="N204" i="4" s="1"/>
  <c r="N200" i="4" s="1"/>
  <c r="N154" i="4"/>
  <c r="AC210" i="4"/>
  <c r="AC204" i="4" s="1"/>
  <c r="AC200" i="4" s="1"/>
  <c r="AD20" i="4"/>
  <c r="AC154" i="4"/>
  <c r="W154" i="4"/>
  <c r="W209" i="4"/>
  <c r="W203" i="4" s="1"/>
  <c r="O210" i="4"/>
  <c r="O204" i="4" s="1"/>
  <c r="O200" i="4" s="1"/>
  <c r="P20" i="4"/>
  <c r="O154" i="4"/>
  <c r="AF20" i="4"/>
  <c r="AE210" i="4"/>
  <c r="AE204" i="4" s="1"/>
  <c r="AE200" i="4" s="1"/>
  <c r="AE154" i="4"/>
  <c r="X209" i="4"/>
  <c r="X203" i="4" s="1"/>
  <c r="X154" i="4"/>
  <c r="P210" i="4"/>
  <c r="P204" i="4" s="1"/>
  <c r="P200" i="4" s="1"/>
  <c r="Q20" i="4"/>
  <c r="P154" i="4"/>
  <c r="Y154" i="4"/>
  <c r="Y209" i="4"/>
  <c r="Y203" i="4" s="1"/>
  <c r="Q210" i="4"/>
  <c r="Q204" i="4" s="1"/>
  <c r="Q200" i="4" s="1"/>
  <c r="R20" i="4"/>
  <c r="Q154" i="4"/>
  <c r="AG210" i="4"/>
  <c r="AG204" i="4" s="1"/>
  <c r="AH20" i="4"/>
  <c r="AG14" i="4"/>
  <c r="AF209" i="4"/>
  <c r="AF203" i="4" s="1"/>
  <c r="R210" i="4"/>
  <c r="R204" i="4" s="1"/>
  <c r="S20" i="4"/>
  <c r="AF210" i="4"/>
  <c r="AF204" i="4" s="1"/>
  <c r="AG20" i="4"/>
  <c r="AF154" i="4"/>
  <c r="AZ17" i="4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J21" i="4" l="1"/>
  <c r="V313" i="7"/>
  <c r="V314" i="7" s="1"/>
  <c r="W212" i="7"/>
  <c r="W200" i="4"/>
  <c r="Q212" i="1"/>
  <c r="P313" i="1"/>
  <c r="X200" i="4"/>
  <c r="U200" i="4"/>
  <c r="K21" i="4"/>
  <c r="L21" i="4" s="1"/>
  <c r="M21" i="4" s="1"/>
  <c r="N21" i="4" s="1"/>
  <c r="O21" i="4" s="1"/>
  <c r="P21" i="4" s="1"/>
  <c r="Q21" i="4" s="1"/>
  <c r="R21" i="4" s="1"/>
  <c r="S21" i="4" s="1"/>
  <c r="T21" i="4" s="1"/>
  <c r="U21" i="4" s="1"/>
  <c r="V21" i="4" s="1"/>
  <c r="W21" i="4" s="1"/>
  <c r="X21" i="4" s="1"/>
  <c r="Y21" i="4" s="1"/>
  <c r="Z21" i="4" s="1"/>
  <c r="AA21" i="4" s="1"/>
  <c r="AB21" i="4" s="1"/>
  <c r="AC21" i="4" s="1"/>
  <c r="AD21" i="4" s="1"/>
  <c r="AE21" i="4" s="1"/>
  <c r="AF21" i="4" s="1"/>
  <c r="AG21" i="4" s="1"/>
  <c r="AH21" i="4" s="1"/>
  <c r="AG200" i="4"/>
  <c r="AF200" i="4"/>
  <c r="S209" i="4"/>
  <c r="S203" i="4" s="1"/>
  <c r="S200" i="4" s="1"/>
  <c r="S154" i="4"/>
  <c r="Y200" i="4"/>
  <c r="T209" i="4"/>
  <c r="T203" i="4" s="1"/>
  <c r="T200" i="4" s="1"/>
  <c r="T154" i="4"/>
  <c r="R209" i="4"/>
  <c r="R203" i="4" s="1"/>
  <c r="R200" i="4" s="1"/>
  <c r="R154" i="4"/>
  <c r="BC13" i="4"/>
  <c r="BD13" i="4" s="1"/>
  <c r="BE13" i="4" s="1"/>
  <c r="BF13" i="4" s="1"/>
  <c r="BG13" i="4" s="1"/>
  <c r="BH13" i="4" s="1"/>
  <c r="BI13" i="4" s="1"/>
  <c r="BJ13" i="4" s="1"/>
  <c r="BK13" i="4" s="1"/>
  <c r="R15" i="4"/>
  <c r="R13" i="4"/>
  <c r="S13" i="4" s="1"/>
  <c r="T13" i="4" s="1"/>
  <c r="U13" i="4" s="1"/>
  <c r="V13" i="4" s="1"/>
  <c r="W13" i="4" s="1"/>
  <c r="X13" i="4" s="1"/>
  <c r="Y13" i="4" s="1"/>
  <c r="Z13" i="4" s="1"/>
  <c r="AA13" i="4" s="1"/>
  <c r="AB13" i="4" s="1"/>
  <c r="AC13" i="4" s="1"/>
  <c r="AD13" i="4" s="1"/>
  <c r="AE13" i="4" s="1"/>
  <c r="AF13" i="4" s="1"/>
  <c r="AG13" i="4" s="1"/>
  <c r="AH13" i="4" s="1"/>
  <c r="AI13" i="4" s="1"/>
  <c r="AJ13" i="4" s="1"/>
  <c r="BM17" i="4"/>
  <c r="X212" i="7" l="1"/>
  <c r="W313" i="7"/>
  <c r="W314" i="7" s="1"/>
  <c r="R212" i="1"/>
  <c r="Q313" i="1"/>
  <c r="BC154" i="4"/>
  <c r="S15" i="4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D15" i="4" s="1"/>
  <c r="AE15" i="4" s="1"/>
  <c r="AF15" i="4" s="1"/>
  <c r="AG15" i="4" s="1"/>
  <c r="AH15" i="4" s="1"/>
  <c r="Y212" i="7" l="1"/>
  <c r="X313" i="7"/>
  <c r="X314" i="7" s="1"/>
  <c r="S212" i="1"/>
  <c r="R313" i="1"/>
  <c r="O328" i="1"/>
  <c r="O334" i="1"/>
  <c r="I314" i="1"/>
  <c r="J314" i="1" s="1"/>
  <c r="K314" i="1" s="1"/>
  <c r="Y313" i="7" l="1"/>
  <c r="Y314" i="7" s="1"/>
  <c r="Z212" i="7"/>
  <c r="T212" i="1"/>
  <c r="S313" i="1"/>
  <c r="V9" i="5"/>
  <c r="M9" i="5"/>
  <c r="N9" i="5"/>
  <c r="F9" i="5"/>
  <c r="D9" i="5"/>
  <c r="P9" i="5"/>
  <c r="H9" i="5"/>
  <c r="W9" i="5"/>
  <c r="O9" i="5"/>
  <c r="G9" i="5"/>
  <c r="U9" i="5"/>
  <c r="E9" i="5"/>
  <c r="L9" i="5"/>
  <c r="T9" i="5"/>
  <c r="S9" i="5"/>
  <c r="K9" i="5"/>
  <c r="R9" i="5"/>
  <c r="J9" i="5"/>
  <c r="Q9" i="5"/>
  <c r="I9" i="5"/>
  <c r="AA212" i="7" l="1"/>
  <c r="Z313" i="7"/>
  <c r="Z314" i="7" s="1"/>
  <c r="U212" i="1"/>
  <c r="T313" i="1"/>
  <c r="AZ11" i="4"/>
  <c r="BM11" i="4" s="1"/>
  <c r="L314" i="1"/>
  <c r="M314" i="1" s="1"/>
  <c r="O322" i="1"/>
  <c r="AA313" i="7" l="1"/>
  <c r="AA314" i="7" s="1"/>
  <c r="AB212" i="7"/>
  <c r="V212" i="1"/>
  <c r="U313" i="1"/>
  <c r="N314" i="1"/>
  <c r="O314" i="1" s="1"/>
  <c r="P314" i="1" s="1"/>
  <c r="Q314" i="1" s="1"/>
  <c r="R314" i="1" s="1"/>
  <c r="S314" i="1" s="1"/>
  <c r="T314" i="1" s="1"/>
  <c r="O321" i="1"/>
  <c r="AB313" i="7" l="1"/>
  <c r="AB314" i="7" s="1"/>
  <c r="AC212" i="7"/>
  <c r="U314" i="1"/>
  <c r="W212" i="1"/>
  <c r="V313" i="1"/>
  <c r="AV202" i="4"/>
  <c r="BB181" i="4"/>
  <c r="BA181" i="4"/>
  <c r="BB180" i="4"/>
  <c r="BA180" i="4"/>
  <c r="BB179" i="4"/>
  <c r="BA179" i="4"/>
  <c r="BB176" i="4"/>
  <c r="BA176" i="4"/>
  <c r="BB174" i="4"/>
  <c r="BA174" i="4"/>
  <c r="BC174" i="4" s="1"/>
  <c r="BB156" i="4"/>
  <c r="BC156" i="4" s="1"/>
  <c r="BB155" i="4"/>
  <c r="BC155" i="4" s="1"/>
  <c r="AZ1" i="4"/>
  <c r="AY1" i="4"/>
  <c r="AD212" i="7" l="1"/>
  <c r="AC313" i="7"/>
  <c r="AC314" i="7" s="1"/>
  <c r="V314" i="1"/>
  <c r="X212" i="1"/>
  <c r="W313" i="1"/>
  <c r="AT202" i="4"/>
  <c r="AU202" i="4"/>
  <c r="BB186" i="4"/>
  <c r="AX202" i="4"/>
  <c r="AY202" i="4"/>
  <c r="AL202" i="4"/>
  <c r="BB202" i="4"/>
  <c r="AS202" i="4"/>
  <c r="AZ202" i="4"/>
  <c r="AR202" i="4"/>
  <c r="AW202" i="4"/>
  <c r="AD313" i="7" l="1"/>
  <c r="AD314" i="7" s="1"/>
  <c r="AE212" i="7"/>
  <c r="W314" i="1"/>
  <c r="Y212" i="1"/>
  <c r="X313" i="1"/>
  <c r="AE313" i="7" l="1"/>
  <c r="AE314" i="7" s="1"/>
  <c r="AF212" i="7"/>
  <c r="X314" i="1"/>
  <c r="Z212" i="1"/>
  <c r="Y313" i="1"/>
  <c r="AF313" i="7" l="1"/>
  <c r="AF314" i="7" s="1"/>
  <c r="AG212" i="7"/>
  <c r="Y314" i="1"/>
  <c r="AA212" i="1"/>
  <c r="Z313" i="1"/>
  <c r="AG313" i="7" l="1"/>
  <c r="AG314" i="7" s="1"/>
  <c r="AH212" i="7"/>
  <c r="Z314" i="1"/>
  <c r="AB212" i="1"/>
  <c r="AA313" i="1"/>
  <c r="AH313" i="7" l="1"/>
  <c r="AH314" i="7" s="1"/>
  <c r="AI212" i="7"/>
  <c r="AA314" i="1"/>
  <c r="AC212" i="1"/>
  <c r="AB313" i="1"/>
  <c r="AJ212" i="7" l="1"/>
  <c r="AI313" i="7"/>
  <c r="AI314" i="7" s="1"/>
  <c r="AB314" i="1"/>
  <c r="AD212" i="1"/>
  <c r="AC313" i="1"/>
  <c r="AK212" i="7" l="1"/>
  <c r="AJ313" i="7"/>
  <c r="AJ314" i="7" s="1"/>
  <c r="AC314" i="1"/>
  <c r="AE212" i="1"/>
  <c r="AD313" i="1"/>
  <c r="AK313" i="7" l="1"/>
  <c r="AL212" i="7"/>
  <c r="AM212" i="7" s="1"/>
  <c r="AN212" i="7" s="1"/>
  <c r="AO212" i="7" s="1"/>
  <c r="AP212" i="7" s="1"/>
  <c r="AQ212" i="7" s="1"/>
  <c r="AR212" i="7" s="1"/>
  <c r="AS212" i="7" s="1"/>
  <c r="AT212" i="7" s="1"/>
  <c r="AU212" i="7" s="1"/>
  <c r="AV212" i="7" s="1"/>
  <c r="AW212" i="7" s="1"/>
  <c r="AX212" i="7" s="1"/>
  <c r="AY212" i="7" s="1"/>
  <c r="AZ212" i="7" s="1"/>
  <c r="BA212" i="7" s="1"/>
  <c r="BB212" i="7" s="1"/>
  <c r="AD314" i="1"/>
  <c r="AF212" i="1"/>
  <c r="AE313" i="1"/>
  <c r="AE314" i="1" l="1"/>
  <c r="AG212" i="1"/>
  <c r="AF313" i="1"/>
  <c r="AF314" i="1" l="1"/>
  <c r="AH212" i="1"/>
  <c r="AG313" i="1"/>
  <c r="AG314" i="1" l="1"/>
  <c r="AI212" i="1"/>
  <c r="AH313" i="1"/>
  <c r="AH314" i="1" l="1"/>
  <c r="AJ212" i="1"/>
  <c r="AI313" i="1"/>
  <c r="AI314" i="1" l="1"/>
  <c r="AK212" i="1"/>
  <c r="AJ313" i="1"/>
  <c r="AJ314" i="1" l="1"/>
  <c r="AL212" i="1"/>
  <c r="AM212" i="1" s="1"/>
  <c r="AN212" i="1" s="1"/>
  <c r="AO212" i="1" s="1"/>
  <c r="AP212" i="1" s="1"/>
  <c r="AQ212" i="1" s="1"/>
  <c r="AR212" i="1" s="1"/>
  <c r="AS212" i="1" s="1"/>
  <c r="AT212" i="1" s="1"/>
  <c r="AU212" i="1" s="1"/>
  <c r="AV212" i="1" s="1"/>
  <c r="AW212" i="1" s="1"/>
  <c r="AX212" i="1" s="1"/>
  <c r="AY212" i="1" s="1"/>
  <c r="AZ212" i="1" s="1"/>
  <c r="BA212" i="1" s="1"/>
  <c r="BB212" i="1" s="1"/>
  <c r="AK313" i="1"/>
</calcChain>
</file>

<file path=xl/sharedStrings.xml><?xml version="1.0" encoding="utf-8"?>
<sst xmlns="http://schemas.openxmlformats.org/spreadsheetml/2006/main" count="1872" uniqueCount="295">
  <si>
    <t>MKC</t>
    <phoneticPr fontId="3"/>
  </si>
  <si>
    <t>MKE-A500</t>
    <phoneticPr fontId="3"/>
  </si>
  <si>
    <t>平常</t>
    <rPh sb="0" eb="2">
      <t>ヘイジョウ</t>
    </rPh>
    <phoneticPr fontId="3"/>
  </si>
  <si>
    <t>MKEK</t>
    <phoneticPr fontId="3"/>
  </si>
  <si>
    <t>２S</t>
    <phoneticPr fontId="3"/>
  </si>
  <si>
    <t>MKE-A5</t>
    <phoneticPr fontId="3"/>
  </si>
  <si>
    <t>TOTAL自動負荷</t>
    <rPh sb="5" eb="7">
      <t>ジドウ</t>
    </rPh>
    <rPh sb="7" eb="9">
      <t>フカ</t>
    </rPh>
    <phoneticPr fontId="3"/>
  </si>
  <si>
    <t>CRF/GL負荷</t>
    <phoneticPr fontId="3"/>
  </si>
  <si>
    <t>CBR系負荷</t>
    <rPh sb="3" eb="4">
      <t>ケイ</t>
    </rPh>
    <phoneticPr fontId="3"/>
  </si>
  <si>
    <t>負荷</t>
  </si>
  <si>
    <t>稼動時間</t>
  </si>
  <si>
    <t>不稼動計</t>
  </si>
  <si>
    <t>切り替え回数</t>
  </si>
  <si>
    <t>変動不稼動</t>
  </si>
  <si>
    <t>GL総工数</t>
  </si>
  <si>
    <t>FWL総工数</t>
  </si>
  <si>
    <t>FWL+GL総工数</t>
  </si>
  <si>
    <t>GL工数</t>
  </si>
  <si>
    <t>No2工数</t>
  </si>
  <si>
    <t>FWL工数</t>
  </si>
  <si>
    <t>ＣＲＦ100</t>
  </si>
  <si>
    <t>CRF150</t>
  </si>
  <si>
    <t>NJ</t>
  </si>
  <si>
    <t>MCA</t>
  </si>
  <si>
    <t>GL</t>
  </si>
  <si>
    <t>MCS</t>
  </si>
  <si>
    <t>ST</t>
  </si>
  <si>
    <t>MCW/MGY</t>
  </si>
  <si>
    <t>VFR</t>
  </si>
  <si>
    <t>MEY</t>
  </si>
  <si>
    <t>ＣＲＦ</t>
  </si>
  <si>
    <t>MKE</t>
    <phoneticPr fontId="3"/>
  </si>
  <si>
    <t>KSC</t>
  </si>
  <si>
    <t>KRN</t>
  </si>
  <si>
    <t>MGE</t>
  </si>
  <si>
    <t>MFJ</t>
  </si>
  <si>
    <t>CBR</t>
  </si>
  <si>
    <t>MFL</t>
  </si>
  <si>
    <t>KB1</t>
  </si>
  <si>
    <t>アウトソーシングＰＡ投入</t>
  </si>
  <si>
    <t>GL TOTAL</t>
  </si>
  <si>
    <t>ﾗｲﾝ在庫</t>
  </si>
  <si>
    <t>PA IN</t>
  </si>
  <si>
    <t>部品在庫</t>
  </si>
  <si>
    <t>前月繰越</t>
  </si>
  <si>
    <t>搬入</t>
  </si>
  <si>
    <t>B200</t>
  </si>
  <si>
    <t>1800C</t>
  </si>
  <si>
    <t>WE</t>
  </si>
  <si>
    <t>AF</t>
  </si>
  <si>
    <t>AF　TOTAL</t>
  </si>
  <si>
    <t>TOTAL在庫</t>
  </si>
  <si>
    <t>M/C② TOTAL</t>
  </si>
  <si>
    <t>納入</t>
  </si>
  <si>
    <t>0003</t>
  </si>
  <si>
    <t>KSE</t>
  </si>
  <si>
    <t>CRF</t>
  </si>
  <si>
    <t>6300</t>
  </si>
  <si>
    <t>GFY</t>
  </si>
  <si>
    <t>0102</t>
  </si>
  <si>
    <t>GFZ</t>
  </si>
  <si>
    <t>TC</t>
  </si>
  <si>
    <t>6700</t>
  </si>
  <si>
    <t>KSJ</t>
  </si>
  <si>
    <t>S401</t>
  </si>
  <si>
    <t>FRAME BODY COMP TOTAL</t>
  </si>
  <si>
    <t>1300AF</t>
  </si>
  <si>
    <t>50100-MCS-H601</t>
    <phoneticPr fontId="3"/>
  </si>
  <si>
    <t>NX7</t>
  </si>
  <si>
    <t>1300PAF</t>
  </si>
  <si>
    <t>50100-MCS-L022</t>
    <phoneticPr fontId="3"/>
  </si>
  <si>
    <t>ST1300</t>
    <phoneticPr fontId="3"/>
  </si>
  <si>
    <t>FWL TOTAL</t>
  </si>
  <si>
    <t>A500</t>
  </si>
  <si>
    <t>MEN</t>
  </si>
  <si>
    <t>0000</t>
  </si>
  <si>
    <t>D402</t>
  </si>
  <si>
    <t>VFR TOTAL</t>
  </si>
  <si>
    <t>50100-MJM-D600</t>
    <phoneticPr fontId="3"/>
  </si>
  <si>
    <t>VFR</t>
    <phoneticPr fontId="3"/>
  </si>
  <si>
    <t>50100-MJM-D000</t>
    <phoneticPr fontId="3"/>
  </si>
  <si>
    <t>50100-MCW-H800</t>
    <phoneticPr fontId="3"/>
  </si>
  <si>
    <t>GL TOTAL</t>
    <phoneticPr fontId="3"/>
  </si>
  <si>
    <t>50100-MKC-A010</t>
    <phoneticPr fontId="3"/>
  </si>
  <si>
    <t>U701</t>
  </si>
  <si>
    <t>MCW</t>
  </si>
  <si>
    <t>0100</t>
  </si>
  <si>
    <t>1200FA</t>
  </si>
  <si>
    <t>MGH</t>
  </si>
  <si>
    <t xml:space="preserve">VFR </t>
  </si>
  <si>
    <t>1200FC/FD/XC/XD</t>
  </si>
  <si>
    <t>MGE　　　MGH</t>
  </si>
  <si>
    <t>CR TOTAL</t>
  </si>
  <si>
    <t>450ＸE</t>
  </si>
  <si>
    <t>50100-MKEJ-AA00</t>
    <phoneticPr fontId="3"/>
  </si>
  <si>
    <t>50100-MKE-A500</t>
    <phoneticPr fontId="3"/>
  </si>
  <si>
    <t>50100-MKE-A700</t>
    <phoneticPr fontId="3"/>
  </si>
  <si>
    <t>CRF250</t>
    <phoneticPr fontId="3"/>
  </si>
  <si>
    <t>450RG</t>
  </si>
  <si>
    <t>50100-K95-A401</t>
    <phoneticPr fontId="3"/>
  </si>
  <si>
    <t>250RG</t>
    <phoneticPr fontId="3"/>
  </si>
  <si>
    <t>50100-K95-A202</t>
    <phoneticPr fontId="3"/>
  </si>
  <si>
    <t>450R</t>
  </si>
  <si>
    <t>J</t>
  </si>
  <si>
    <t>50100-K95-A601</t>
    <phoneticPr fontId="3"/>
  </si>
  <si>
    <t>MA IN</t>
    <phoneticPr fontId="3"/>
  </si>
  <si>
    <t>AF</t>
    <phoneticPr fontId="3"/>
  </si>
  <si>
    <t>50100-MKR-A300</t>
    <phoneticPr fontId="3"/>
  </si>
  <si>
    <t>部品在庫</t>
    <phoneticPr fontId="3"/>
  </si>
  <si>
    <t>CBR   TOTAL</t>
  </si>
  <si>
    <t>1200FDF/XDSF</t>
  </si>
  <si>
    <t>50100‐MGE‐0100</t>
  </si>
  <si>
    <t>600RRD</t>
  </si>
  <si>
    <t>50100-MJC-U000</t>
  </si>
  <si>
    <t>50100-NX7-0200</t>
    <phoneticPr fontId="3"/>
  </si>
  <si>
    <t>50100-MKF-A201</t>
    <phoneticPr fontId="3"/>
  </si>
  <si>
    <t>1000RRF/RRE</t>
  </si>
  <si>
    <t>50100‐MKF‐B400</t>
    <phoneticPr fontId="3"/>
  </si>
  <si>
    <t>50100‐MKF‐A201</t>
    <phoneticPr fontId="3"/>
  </si>
  <si>
    <t>CBR1000</t>
    <phoneticPr fontId="3"/>
  </si>
  <si>
    <t xml:space="preserve">50100-NX7-0200 </t>
    <phoneticPr fontId="3"/>
  </si>
  <si>
    <t>NSF250</t>
    <phoneticPr fontId="3"/>
  </si>
  <si>
    <t>50100-MFJ-D404</t>
    <phoneticPr fontId="3"/>
  </si>
  <si>
    <t>50100-MFJ-A405</t>
    <phoneticPr fontId="3"/>
  </si>
  <si>
    <t>50100-MGE-701</t>
    <phoneticPr fontId="3"/>
  </si>
  <si>
    <t>50100‐MFL‐6300</t>
  </si>
  <si>
    <t>50100‐MFL‐0100</t>
  </si>
  <si>
    <t>Y</t>
  </si>
  <si>
    <t>X</t>
  </si>
  <si>
    <t>W</t>
  </si>
  <si>
    <t>V</t>
  </si>
  <si>
    <t>Q</t>
  </si>
  <si>
    <t>P</t>
  </si>
  <si>
    <t>O</t>
  </si>
  <si>
    <t>N</t>
  </si>
  <si>
    <t>M</t>
  </si>
  <si>
    <t>刻印</t>
  </si>
  <si>
    <t>当月</t>
  </si>
  <si>
    <t>日付</t>
  </si>
  <si>
    <t>仕向</t>
  </si>
  <si>
    <t>部番</t>
  </si>
  <si>
    <t>Δ4</t>
    <phoneticPr fontId="3"/>
  </si>
  <si>
    <t>Δ1</t>
    <phoneticPr fontId="3"/>
  </si>
  <si>
    <t>Δ5</t>
    <phoneticPr fontId="3"/>
  </si>
  <si>
    <t>Δ2</t>
    <phoneticPr fontId="3"/>
  </si>
  <si>
    <t>生産計画</t>
    <rPh sb="0" eb="2">
      <t>セイサン</t>
    </rPh>
    <rPh sb="2" eb="4">
      <t>ケイカク</t>
    </rPh>
    <phoneticPr fontId="3"/>
  </si>
  <si>
    <t>FWL/NO2</t>
  </si>
  <si>
    <t>作成</t>
    <rPh sb="0" eb="2">
      <t>サクセイ</t>
    </rPh>
    <phoneticPr fontId="3"/>
  </si>
  <si>
    <t>T/L</t>
    <phoneticPr fontId="3"/>
  </si>
  <si>
    <t>U/L</t>
    <phoneticPr fontId="3"/>
  </si>
  <si>
    <t>Δ6</t>
    <phoneticPr fontId="3"/>
  </si>
  <si>
    <t>Δ3</t>
    <phoneticPr fontId="3"/>
  </si>
  <si>
    <t>ライン名</t>
  </si>
  <si>
    <t>MONTH</t>
  </si>
  <si>
    <t>YEAR</t>
  </si>
  <si>
    <t>U/L</t>
  </si>
  <si>
    <t>T/L</t>
  </si>
  <si>
    <t>作成</t>
  </si>
  <si>
    <t>SUB</t>
  </si>
  <si>
    <t>生産計画</t>
    <rPh sb="0" eb="4">
      <t>セイサンケイカク</t>
    </rPh>
    <phoneticPr fontId="3"/>
  </si>
  <si>
    <t>村山</t>
  </si>
  <si>
    <t>小西</t>
  </si>
  <si>
    <t>船津　賢也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</si>
  <si>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</si>
  <si>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</si>
  <si>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</si>
  <si>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</si>
  <si>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</si>
  <si>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</si>
  <si>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</si>
  <si>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</si>
  <si>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</si>
  <si>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</si>
  <si>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</si>
  <si>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R</t>
  </si>
  <si>
    <t>S</t>
  </si>
  <si>
    <t>T</t>
  </si>
  <si>
    <t>U</t>
  </si>
  <si>
    <t>Z</t>
  </si>
  <si>
    <t>ASSY IN</t>
  </si>
  <si>
    <t xml:space="preserve">50100‐MKE-A700 </t>
    <phoneticPr fontId="3"/>
  </si>
  <si>
    <t>KRN                           MAIN PIPE COMP</t>
  </si>
  <si>
    <t>PIPE MAIN</t>
  </si>
  <si>
    <t>BRKT HEAD HANGER</t>
  </si>
  <si>
    <t>450/250ＲB</t>
  </si>
  <si>
    <t>BRKT HEAD HANＧER</t>
  </si>
  <si>
    <t xml:space="preserve">GL </t>
  </si>
  <si>
    <t>S407</t>
  </si>
  <si>
    <t>MCW MAIN PIPE COMP</t>
  </si>
  <si>
    <t>H800</t>
  </si>
  <si>
    <t>U700</t>
  </si>
  <si>
    <t>H600</t>
  </si>
  <si>
    <t>50210‐MKR‐D104</t>
    <phoneticPr fontId="3"/>
  </si>
  <si>
    <t>SUB</t>
    <phoneticPr fontId="3"/>
  </si>
  <si>
    <t>相生</t>
    <rPh sb="0" eb="2">
      <t>アイオイ</t>
    </rPh>
    <phoneticPr fontId="3"/>
  </si>
  <si>
    <t>SUB　部品在庫</t>
    <phoneticPr fontId="3"/>
  </si>
  <si>
    <t>ASSY　部品在庫</t>
    <phoneticPr fontId="3"/>
  </si>
  <si>
    <t>PA IN</t>
    <phoneticPr fontId="3"/>
  </si>
  <si>
    <t xml:space="preserve">50200‐MKS‐E001 </t>
    <phoneticPr fontId="3"/>
  </si>
  <si>
    <t>50200‐MKS-E004</t>
    <phoneticPr fontId="3"/>
  </si>
  <si>
    <t>WE</t>
    <phoneticPr fontId="3"/>
  </si>
  <si>
    <t>50200‐MLF-E002</t>
    <phoneticPr fontId="3"/>
  </si>
  <si>
    <t>50200‐MLKA-J000</t>
    <phoneticPr fontId="3"/>
  </si>
  <si>
    <t>ASSY IN</t>
    <phoneticPr fontId="3"/>
  </si>
  <si>
    <t>50100‐MCS-L022</t>
    <phoneticPr fontId="3"/>
  </si>
  <si>
    <t>50100‐MJM‐D600</t>
    <phoneticPr fontId="3"/>
  </si>
  <si>
    <t>50100‐MJM‐D000</t>
    <phoneticPr fontId="3"/>
  </si>
  <si>
    <t>CRF PV TOTAL</t>
  </si>
  <si>
    <t>NO2 PV TOTAL</t>
  </si>
  <si>
    <t>NO2 MP TOTAL</t>
  </si>
  <si>
    <t>NO2 H/P TOTAL</t>
  </si>
  <si>
    <t>SP</t>
  </si>
  <si>
    <t>A400</t>
  </si>
  <si>
    <t>KRN/MEN</t>
  </si>
  <si>
    <t>PV</t>
  </si>
  <si>
    <t>M/P</t>
  </si>
  <si>
    <t>H/P</t>
  </si>
  <si>
    <t>MJM</t>
  </si>
  <si>
    <t>総工数</t>
  </si>
  <si>
    <t>固定不稼動</t>
  </si>
  <si>
    <t>GL 負荷</t>
    <phoneticPr fontId="3"/>
  </si>
  <si>
    <t>MKR</t>
    <phoneticPr fontId="3"/>
  </si>
  <si>
    <t>２S</t>
  </si>
  <si>
    <t>MKE-A500</t>
  </si>
  <si>
    <t>MKEK</t>
  </si>
  <si>
    <t>MKC</t>
  </si>
  <si>
    <t>平常</t>
  </si>
  <si>
    <t>MKE-AF00</t>
  </si>
  <si>
    <t>MKE-AF00</t>
    <phoneticPr fontId="3"/>
  </si>
  <si>
    <t xml:space="preserve">MKR </t>
    <phoneticPr fontId="3"/>
  </si>
  <si>
    <t>CRF PV 負荷</t>
    <rPh sb="7" eb="9">
      <t>フカ</t>
    </rPh>
    <phoneticPr fontId="3"/>
  </si>
  <si>
    <t>SEAT RAIL 負荷</t>
  </si>
  <si>
    <t>SEAT RAIL TOTAL</t>
  </si>
  <si>
    <t>MA IN(～16時迄)</t>
    <rPh sb="9" eb="10">
      <t>ジ</t>
    </rPh>
    <rPh sb="10" eb="11">
      <t>マデ</t>
    </rPh>
    <phoneticPr fontId="3"/>
  </si>
  <si>
    <t>MLF</t>
    <phoneticPr fontId="3"/>
  </si>
  <si>
    <t>MKS</t>
    <phoneticPr fontId="3"/>
  </si>
  <si>
    <t xml:space="preserve">MKEK </t>
    <phoneticPr fontId="3"/>
  </si>
  <si>
    <t>50100-MKE-AS00</t>
    <phoneticPr fontId="3"/>
  </si>
  <si>
    <t>50100-MKE-AS02</t>
    <phoneticPr fontId="3"/>
  </si>
  <si>
    <t>TOTAL</t>
    <phoneticPr fontId="3"/>
  </si>
  <si>
    <t>MKZ/MKF</t>
    <phoneticPr fontId="3"/>
  </si>
  <si>
    <t>KD</t>
    <phoneticPr fontId="3"/>
  </si>
  <si>
    <t>AS</t>
    <phoneticPr fontId="3"/>
  </si>
  <si>
    <t>基本</t>
    <rPh sb="0" eb="2">
      <t>キホン</t>
    </rPh>
    <phoneticPr fontId="3"/>
  </si>
  <si>
    <t>50100-MKF-H400</t>
    <phoneticPr fontId="3"/>
  </si>
  <si>
    <t>予想実績台数</t>
    <rPh sb="0" eb="2">
      <t>ヨソウ</t>
    </rPh>
    <rPh sb="2" eb="6">
      <t>ジッセキダイスウ</t>
    </rPh>
    <phoneticPr fontId="3"/>
  </si>
  <si>
    <t>予想差異</t>
    <rPh sb="0" eb="2">
      <t>ヨソウ</t>
    </rPh>
    <rPh sb="2" eb="4">
      <t>サイ</t>
    </rPh>
    <phoneticPr fontId="3"/>
  </si>
  <si>
    <t>枠外、残業対応</t>
    <rPh sb="0" eb="2">
      <t>ワクガイ</t>
    </rPh>
    <rPh sb="3" eb="7">
      <t>ザンギョウタイオウ</t>
    </rPh>
    <phoneticPr fontId="3"/>
  </si>
  <si>
    <t>日別予想差異</t>
    <rPh sb="0" eb="2">
      <t>ヒベツ</t>
    </rPh>
    <rPh sb="2" eb="4">
      <t>ヨソウ</t>
    </rPh>
    <rPh sb="4" eb="6">
      <t>サイ</t>
    </rPh>
    <phoneticPr fontId="3"/>
  </si>
  <si>
    <t>U</t>
    <phoneticPr fontId="3"/>
  </si>
  <si>
    <t>T</t>
    <phoneticPr fontId="3"/>
  </si>
  <si>
    <t>V</t>
    <phoneticPr fontId="3"/>
  </si>
  <si>
    <t>W</t>
    <phoneticPr fontId="3"/>
  </si>
  <si>
    <t>X</t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</si>
  <si>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</si>
  <si>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</si>
  <si>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</si>
  <si>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</si>
  <si>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</si>
  <si>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</si>
  <si>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</si>
  <si>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</si>
  <si>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</si>
  <si>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</si>
  <si>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</si>
  <si>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</si>
  <si>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</si>
  <si>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</si>
  <si>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</si>
  <si>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</si>
  <si>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</si>
  <si>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</si>
  <si>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S</t>
    <phoneticPr fontId="3"/>
  </si>
  <si>
    <t>MKS</t>
    <phoneticPr fontId="3"/>
  </si>
  <si>
    <t>MLF</t>
    <phoneticPr fontId="3"/>
  </si>
  <si>
    <t>ＴＯＴＡＬ予想差異</t>
    <rPh sb="5" eb="7">
      <t>ヨソウ</t>
    </rPh>
    <rPh sb="7" eb="9">
      <t>サイ</t>
    </rPh>
    <phoneticPr fontId="3"/>
  </si>
  <si>
    <t>予想実績台数</t>
    <rPh sb="0" eb="2">
      <t>ヨソウ</t>
    </rPh>
    <rPh sb="2" eb="4">
      <t>ジッセキ</t>
    </rPh>
    <rPh sb="4" eb="6">
      <t>ダイスウ</t>
    </rPh>
    <phoneticPr fontId="3"/>
  </si>
  <si>
    <t>50100-GJA-J000</t>
    <phoneticPr fontId="3"/>
  </si>
  <si>
    <t>50100-GX0-J000</t>
    <phoneticPr fontId="3"/>
  </si>
  <si>
    <t>50100-GJB-J000</t>
    <phoneticPr fontId="3"/>
  </si>
  <si>
    <t>50100-GX1-J000</t>
    <phoneticPr fontId="3"/>
  </si>
  <si>
    <t>50100-GGZ-J000</t>
    <phoneticPr fontId="3"/>
  </si>
  <si>
    <t>COM</t>
    <phoneticPr fontId="3"/>
  </si>
  <si>
    <t>25</t>
    <phoneticPr fontId="3"/>
  </si>
  <si>
    <t>COM TOTAL</t>
    <phoneticPr fontId="3"/>
  </si>
  <si>
    <t>50100-K95-AG00</t>
    <phoneticPr fontId="3"/>
  </si>
  <si>
    <t>50100-MKR-DH00</t>
    <phoneticPr fontId="3"/>
  </si>
  <si>
    <t>50100-MKR-KH00</t>
    <phoneticPr fontId="3"/>
  </si>
  <si>
    <t>50200‐MLF-E800</t>
    <phoneticPr fontId="3"/>
  </si>
  <si>
    <t>50200-MLF-Y000</t>
    <phoneticPr fontId="3"/>
  </si>
  <si>
    <t>当月</t>
    <rPh sb="0" eb="2">
      <t>トウゲツ</t>
    </rPh>
    <phoneticPr fontId="3"/>
  </si>
  <si>
    <t>船津</t>
    <rPh sb="0" eb="2">
      <t>フナツ</t>
    </rPh>
    <phoneticPr fontId="3"/>
  </si>
  <si>
    <t>田上</t>
    <rPh sb="0" eb="2">
      <t>タノウエ</t>
    </rPh>
    <phoneticPr fontId="3"/>
  </si>
  <si>
    <t>船津</t>
    <phoneticPr fontId="3"/>
  </si>
  <si>
    <r>
      <t xml:space="preserve">MKS SP反映 </t>
    </r>
    <r>
      <rPr>
        <b/>
        <sz val="24"/>
        <rFont val="Meiryo UI"/>
        <family val="3"/>
        <charset val="128"/>
      </rPr>
      <t xml:space="preserve"> 5/7</t>
    </r>
    <rPh sb="6" eb="8">
      <t>ハンエイ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</si>
</sst>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0.0;_ "/>
    <numFmt numFmtId="177" formatCode="0.0_ "/>
    <numFmt numFmtId="178" formatCode="0_ "/>
    <numFmt numFmtId="179" formatCode="0_ ;[Red]\-0\ "/>
    <numFmt numFmtId="180" formatCode="0.000_ "/>
    <numFmt numFmtId="181" formatCode="0.0_);[Red]\(0.0\)"/>
    <numFmt numFmtId="182" formatCode="0_);[Red]\(0\)"/>
    <numFmt numFmtId="183" formatCode="\(General\)"/>
    <numFmt numFmtId="184" formatCode="#,##0.00000"/>
    <numFmt numFmtId="185" formatCode="#,##0.0000000"/>
    <numFmt numFmtId="186" formatCode="#,##0;\-#,##0;&quot;-&quot;"/>
  </numFmts>
  <fonts count="7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b/>
      <sz val="24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24"/>
      <name val="Meiryo UI"/>
      <family val="3"/>
      <charset val="128"/>
    </font>
    <font>
      <sz val="24"/>
      <color indexed="10"/>
      <name val="Meiryo UI"/>
      <family val="3"/>
      <charset val="128"/>
    </font>
    <font>
      <i/>
      <sz val="24"/>
      <color indexed="10"/>
      <name val="Meiryo UI"/>
      <family val="3"/>
      <charset val="128"/>
    </font>
    <font>
      <i/>
      <sz val="24"/>
      <color indexed="12"/>
      <name val="Meiryo UI"/>
      <family val="3"/>
      <charset val="128"/>
    </font>
    <font>
      <sz val="24"/>
      <color indexed="13"/>
      <name val="Meiryo UI"/>
      <family val="3"/>
      <charset val="128"/>
    </font>
    <font>
      <sz val="24"/>
      <color indexed="12"/>
      <name val="Meiryo UI"/>
      <family val="3"/>
      <charset val="128"/>
    </font>
    <font>
      <i/>
      <sz val="18"/>
      <name val="Meiryo UI"/>
      <family val="3"/>
      <charset val="128"/>
    </font>
    <font>
      <sz val="18"/>
      <name val="Meiryo UI"/>
      <family val="3"/>
      <charset val="128"/>
    </font>
    <font>
      <sz val="36"/>
      <name val="ＭＳ Ｐゴシック"/>
      <family val="3"/>
      <charset val="128"/>
    </font>
    <font>
      <sz val="36"/>
      <name val="Meiryo UI"/>
      <family val="3"/>
      <charset val="128"/>
    </font>
    <font>
      <sz val="18"/>
      <color indexed="10"/>
      <name val="Meiryo UI"/>
      <family val="3"/>
      <charset val="128"/>
    </font>
    <font>
      <i/>
      <sz val="18"/>
      <color rgb="FFFF0000"/>
      <name val="Meiryo UI"/>
      <family val="3"/>
      <charset val="128"/>
    </font>
    <font>
      <i/>
      <sz val="16"/>
      <name val="Meiryo UI"/>
      <family val="3"/>
      <charset val="128"/>
    </font>
    <font>
      <sz val="18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24"/>
      <color rgb="FFFF0000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b/>
      <u/>
      <sz val="36"/>
      <name val="Meiryo UI"/>
      <family val="3"/>
      <charset val="128"/>
    </font>
    <font>
      <b/>
      <u/>
      <sz val="24"/>
      <name val="Meiryo UI"/>
      <family val="3"/>
      <charset val="128"/>
    </font>
    <font>
      <b/>
      <sz val="16"/>
      <name val="Meiryo UI"/>
      <family val="3"/>
      <charset val="128"/>
    </font>
    <font>
      <sz val="28"/>
      <name val="Meiryo UI"/>
      <family val="3"/>
      <charset val="128"/>
    </font>
    <font>
      <b/>
      <u/>
      <sz val="28"/>
      <name val="Meiryo UI"/>
      <family val="3"/>
      <charset val="128"/>
    </font>
    <font>
      <b/>
      <sz val="28"/>
      <name val="Meiryo UI"/>
      <family val="3"/>
      <charset val="128"/>
    </font>
    <font>
      <b/>
      <u/>
      <sz val="18"/>
      <name val="Meiryo UI"/>
      <family val="3"/>
      <charset val="128"/>
    </font>
    <font>
      <u/>
      <sz val="18"/>
      <name val="Meiryo UI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color rgb="FF0070C0"/>
      <name val="Meiryo UI"/>
      <family val="3"/>
      <charset val="128"/>
    </font>
    <font>
      <sz val="18"/>
      <color indexed="12"/>
      <name val="Meiryo UI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ＤＨＰ中丸ゴシック体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9.6"/>
      <name val="標準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2"/>
      <name val="Arial"/>
      <family val="2"/>
    </font>
    <font>
      <sz val="10"/>
      <name val="Arial"/>
      <family val="2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name val="明朝"/>
      <family val="3"/>
      <charset val="128"/>
    </font>
    <font>
      <sz val="11"/>
      <name val="ＭＳ ゴシック"/>
      <family val="3"/>
      <charset val="128"/>
    </font>
    <font>
      <sz val="24"/>
      <color rgb="FF00B050"/>
      <name val="Meiryo UI"/>
      <family val="3"/>
      <charset val="128"/>
    </font>
    <font>
      <sz val="18"/>
      <color rgb="FF00B050"/>
      <name val="Meiryo UI"/>
      <family val="3"/>
      <charset val="128"/>
    </font>
    <font>
      <b/>
      <sz val="18"/>
      <color rgb="FF00B050"/>
      <name val="Meiryo UI"/>
      <family val="3"/>
      <charset val="128"/>
    </font>
    <font>
      <sz val="22"/>
      <name val="Meiryo UI"/>
      <family val="3"/>
      <charset val="128"/>
    </font>
    <font>
      <b/>
      <u/>
      <sz val="20"/>
      <name val="Meiryo UI"/>
      <family val="3"/>
      <charset val="128"/>
    </font>
    <font>
      <sz val="16"/>
      <color theme="1"/>
      <name val="Meiryo UI"/>
      <family val="3"/>
      <charset val="128"/>
    </font>
    <font>
      <sz val="20"/>
      <color rgb="FFFF0000"/>
      <name val="Meiryo UI"/>
      <family val="3"/>
      <charset val="128"/>
    </font>
    <font>
      <sz val="20"/>
      <color theme="1"/>
      <name val="Meiryo UI"/>
      <family val="3"/>
      <charset val="128"/>
    </font>
    <font>
      <sz val="18"/>
      <color theme="9" tint="0.79998168889431442"/>
      <name val="Meiryo UI"/>
      <family val="3"/>
      <charset val="128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8EF4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3F1F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AF42C"/>
        <bgColor indexed="64"/>
      </patternFill>
    </fill>
    <fill>
      <patternFill patternType="solid">
        <fgColor rgb="FF77EEFB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DashDot">
        <color indexed="64"/>
      </bottom>
      <diagonal/>
    </border>
    <border>
      <left/>
      <right/>
      <top style="hair">
        <color indexed="64"/>
      </top>
      <bottom style="mediumDashDot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DashDotDot">
        <color indexed="64"/>
      </bottom>
      <diagonal/>
    </border>
    <border>
      <left/>
      <right style="medium">
        <color indexed="64"/>
      </right>
      <top style="hair">
        <color indexed="64"/>
      </top>
      <bottom style="mediumDashDotDot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hair">
        <color indexed="64"/>
      </top>
      <bottom style="mediumDashDotDot">
        <color indexed="64"/>
      </bottom>
      <diagonal/>
    </border>
    <border>
      <left/>
      <right/>
      <top style="hair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hair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DashDotDot">
        <color indexed="64"/>
      </bottom>
      <diagonal/>
    </border>
    <border>
      <left style="double">
        <color indexed="64"/>
      </left>
      <right/>
      <top style="hair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/>
      <top style="mediumDashDot">
        <color indexed="64"/>
      </top>
      <bottom style="hair">
        <color indexed="64"/>
      </bottom>
      <diagonal/>
    </border>
    <border>
      <left/>
      <right/>
      <top style="mediumDashDot">
        <color indexed="64"/>
      </top>
      <bottom style="hair">
        <color indexed="64"/>
      </bottom>
      <diagonal/>
    </border>
    <border>
      <left/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medium">
        <color indexed="64"/>
      </left>
      <right/>
      <top/>
      <bottom style="mediumDash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DotDot">
        <color indexed="64"/>
      </top>
      <bottom/>
      <diagonal/>
    </border>
    <border>
      <left/>
      <right style="thin">
        <color indexed="64"/>
      </right>
      <top style="mediumDashDotDot">
        <color indexed="64"/>
      </top>
      <bottom/>
      <diagonal/>
    </border>
    <border>
      <left style="thin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">
        <color indexed="64"/>
      </right>
      <top style="mediumDashDotDot">
        <color indexed="64"/>
      </top>
      <bottom/>
      <diagonal/>
    </border>
    <border>
      <left style="medium">
        <color indexed="64"/>
      </left>
      <right style="thin">
        <color indexed="64"/>
      </right>
      <top style="mediumDashDot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DashDot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7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68" fillId="0" borderId="0" applyNumberFormat="0" applyFill="0" applyBorder="0" applyAlignment="0" applyProtection="0"/>
    <xf numFmtId="0" fontId="69" fillId="0" borderId="0"/>
    <xf numFmtId="0" fontId="66" fillId="32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41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186" fontId="67" fillId="0" borderId="0" applyFill="0" applyBorder="0" applyAlignment="0"/>
    <xf numFmtId="0" fontId="49" fillId="0" borderId="0" applyNumberFormat="0" applyFill="0" applyBorder="0" applyAlignment="0" applyProtection="0"/>
    <xf numFmtId="0" fontId="63" fillId="0" borderId="13" applyNumberFormat="0" applyAlignment="0" applyProtection="0">
      <alignment horizontal="left" vertical="center"/>
    </xf>
    <xf numFmtId="0" fontId="63" fillId="0" borderId="3">
      <alignment horizontal="left"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64" fillId="0" borderId="0"/>
    <xf numFmtId="0" fontId="65" fillId="43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1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>
      <alignment vertical="center"/>
    </xf>
    <xf numFmtId="0" fontId="60" fillId="47" borderId="216" applyNumberFormat="0" applyAlignment="0" applyProtection="0">
      <alignment vertical="center"/>
    </xf>
    <xf numFmtId="0" fontId="61" fillId="48" borderId="0" applyNumberFormat="0" applyBorder="0" applyAlignment="0" applyProtection="0">
      <alignment vertical="center"/>
    </xf>
    <xf numFmtId="0" fontId="1" fillId="49" borderId="217" applyNumberFormat="0" applyFont="0" applyAlignment="0" applyProtection="0">
      <alignment vertical="center"/>
    </xf>
    <xf numFmtId="0" fontId="62" fillId="0" borderId="218" applyNumberFormat="0" applyFill="0" applyAlignment="0" applyProtection="0">
      <alignment vertical="center"/>
    </xf>
    <xf numFmtId="18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0" fillId="5" borderId="0" applyNumberFormat="0" applyBorder="0" applyAlignment="0" applyProtection="0">
      <alignment vertical="center"/>
    </xf>
    <xf numFmtId="0" fontId="1" fillId="0" borderId="63" applyNumberFormat="0" applyFont="0" applyFill="0" applyAlignment="0" applyProtection="0">
      <alignment vertical="center"/>
      <protection locked="0"/>
    </xf>
    <xf numFmtId="0" fontId="51" fillId="50" borderId="219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3" fillId="0" borderId="220" applyNumberFormat="0" applyFill="0" applyAlignment="0" applyProtection="0">
      <alignment vertical="center"/>
    </xf>
    <xf numFmtId="0" fontId="54" fillId="0" borderId="221" applyNumberFormat="0" applyFill="0" applyAlignment="0" applyProtection="0">
      <alignment vertical="center"/>
    </xf>
    <xf numFmtId="0" fontId="55" fillId="0" borderId="222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223" applyNumberFormat="0" applyFill="0" applyAlignment="0" applyProtection="0">
      <alignment vertical="center"/>
    </xf>
    <xf numFmtId="0" fontId="57" fillId="50" borderId="224" applyNumberFormat="0" applyAlignment="0" applyProtection="0">
      <alignment vertical="center"/>
    </xf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5" fillId="36" borderId="219" applyNumberFormat="0" applyAlignment="0" applyProtection="0">
      <alignment vertical="center"/>
    </xf>
    <xf numFmtId="0" fontId="46" fillId="0" borderId="0">
      <alignment vertical="center"/>
    </xf>
    <xf numFmtId="0" fontId="47" fillId="0" borderId="1" applyNumberFormat="0" applyFill="0" applyBorder="0" applyAlignment="0" applyProtection="0">
      <alignment vertical="center"/>
      <protection locked="0"/>
    </xf>
    <xf numFmtId="0" fontId="48" fillId="33" borderId="0" applyNumberFormat="0" applyBorder="0" applyAlignment="0" applyProtection="0">
      <alignment vertical="center"/>
    </xf>
    <xf numFmtId="0" fontId="1" fillId="0" borderId="0"/>
    <xf numFmtId="0" fontId="1" fillId="6" borderId="0" applyNumberFormat="0" applyFont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26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2" borderId="13" xfId="0" applyNumberFormat="1" applyFont="1" applyFill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9" fontId="2" fillId="0" borderId="14" xfId="1" applyFont="1" applyBorder="1" applyAlignment="1">
      <alignment horizontal="left" vertical="center"/>
    </xf>
    <xf numFmtId="176" fontId="2" fillId="0" borderId="20" xfId="0" applyNumberFormat="1" applyFont="1" applyBorder="1">
      <alignment vertical="center"/>
    </xf>
    <xf numFmtId="176" fontId="2" fillId="2" borderId="14" xfId="0" applyNumberFormat="1" applyFont="1" applyFill="1" applyBorder="1">
      <alignment vertical="center"/>
    </xf>
    <xf numFmtId="0" fontId="4" fillId="0" borderId="21" xfId="0" applyFont="1" applyBorder="1" applyAlignment="1">
      <alignment horizontal="left" vertical="center"/>
    </xf>
    <xf numFmtId="177" fontId="2" fillId="0" borderId="10" xfId="0" applyNumberFormat="1" applyFont="1" applyBorder="1">
      <alignment vertical="center"/>
    </xf>
    <xf numFmtId="177" fontId="2" fillId="0" borderId="11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177" fontId="2" fillId="0" borderId="20" xfId="0" applyNumberFormat="1" applyFont="1" applyBorder="1">
      <alignment vertical="center"/>
    </xf>
    <xf numFmtId="177" fontId="2" fillId="2" borderId="14" xfId="0" applyNumberFormat="1" applyFont="1" applyFill="1" applyBorder="1">
      <alignment vertical="center"/>
    </xf>
    <xf numFmtId="177" fontId="2" fillId="0" borderId="15" xfId="0" applyNumberFormat="1" applyFont="1" applyBorder="1">
      <alignment vertical="center"/>
    </xf>
    <xf numFmtId="177" fontId="2" fillId="0" borderId="16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178" fontId="5" fillId="0" borderId="10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12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8" fontId="5" fillId="0" borderId="20" xfId="0" applyNumberFormat="1" applyFont="1" applyBorder="1">
      <alignment vertical="center"/>
    </xf>
    <xf numFmtId="178" fontId="5" fillId="2" borderId="14" xfId="0" applyNumberFormat="1" applyFont="1" applyFill="1" applyBorder="1">
      <alignment vertical="center"/>
    </xf>
    <xf numFmtId="178" fontId="5" fillId="0" borderId="15" xfId="0" applyNumberFormat="1" applyFont="1" applyBorder="1">
      <alignment vertical="center"/>
    </xf>
    <xf numFmtId="178" fontId="5" fillId="0" borderId="16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9" fontId="6" fillId="0" borderId="14" xfId="1" applyFont="1" applyBorder="1" applyAlignment="1">
      <alignment vertical="center"/>
    </xf>
    <xf numFmtId="177" fontId="5" fillId="2" borderId="14" xfId="0" applyNumberFormat="1" applyFont="1" applyFill="1" applyBorder="1">
      <alignment vertical="center"/>
    </xf>
    <xf numFmtId="177" fontId="5" fillId="0" borderId="15" xfId="0" applyNumberFormat="1" applyFont="1" applyBorder="1">
      <alignment vertical="center"/>
    </xf>
    <xf numFmtId="177" fontId="5" fillId="0" borderId="16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17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178" fontId="7" fillId="2" borderId="14" xfId="0" applyNumberFormat="1" applyFont="1" applyFill="1" applyBorder="1">
      <alignment vertical="center"/>
    </xf>
    <xf numFmtId="178" fontId="7" fillId="0" borderId="15" xfId="0" applyNumberFormat="1" applyFont="1" applyBorder="1">
      <alignment vertical="center"/>
    </xf>
    <xf numFmtId="178" fontId="7" fillId="0" borderId="16" xfId="0" applyNumberFormat="1" applyFont="1" applyBorder="1">
      <alignment vertical="center"/>
    </xf>
    <xf numFmtId="178" fontId="7" fillId="0" borderId="12" xfId="0" applyNumberFormat="1" applyFont="1" applyBorder="1">
      <alignment vertical="center"/>
    </xf>
    <xf numFmtId="178" fontId="7" fillId="0" borderId="17" xfId="0" applyNumberFormat="1" applyFont="1" applyBorder="1">
      <alignment vertical="center"/>
    </xf>
    <xf numFmtId="178" fontId="7" fillId="0" borderId="13" xfId="0" applyNumberFormat="1" applyFont="1" applyBorder="1">
      <alignment vertical="center"/>
    </xf>
    <xf numFmtId="9" fontId="5" fillId="0" borderId="14" xfId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80" fontId="2" fillId="0" borderId="13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179" fontId="11" fillId="0" borderId="40" xfId="0" applyNumberFormat="1" applyFont="1" applyBorder="1">
      <alignment vertical="center"/>
    </xf>
    <xf numFmtId="179" fontId="11" fillId="0" borderId="41" xfId="0" applyNumberFormat="1" applyFont="1" applyBorder="1">
      <alignment vertical="center"/>
    </xf>
    <xf numFmtId="179" fontId="11" fillId="0" borderId="42" xfId="0" applyNumberFormat="1" applyFont="1" applyBorder="1">
      <alignment vertical="center"/>
    </xf>
    <xf numFmtId="179" fontId="11" fillId="0" borderId="43" xfId="0" applyNumberFormat="1" applyFont="1" applyBorder="1">
      <alignment vertical="center"/>
    </xf>
    <xf numFmtId="179" fontId="11" fillId="0" borderId="44" xfId="0" applyNumberFormat="1" applyFont="1" applyBorder="1">
      <alignment vertical="center"/>
    </xf>
    <xf numFmtId="179" fontId="11" fillId="0" borderId="45" xfId="0" applyNumberFormat="1" applyFont="1" applyBorder="1">
      <alignment vertical="center"/>
    </xf>
    <xf numFmtId="179" fontId="11" fillId="0" borderId="46" xfId="0" applyNumberFormat="1" applyFont="1" applyBorder="1">
      <alignment vertical="center"/>
    </xf>
    <xf numFmtId="179" fontId="11" fillId="0" borderId="47" xfId="0" applyNumberFormat="1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1" fillId="0" borderId="54" xfId="0" applyFont="1" applyBorder="1">
      <alignment vertical="center"/>
    </xf>
    <xf numFmtId="0" fontId="11" fillId="0" borderId="55" xfId="0" applyFont="1" applyBorder="1">
      <alignment vertical="center"/>
    </xf>
    <xf numFmtId="0" fontId="11" fillId="0" borderId="56" xfId="0" applyFont="1" applyBorder="1">
      <alignment vertical="center"/>
    </xf>
    <xf numFmtId="0" fontId="11" fillId="0" borderId="57" xfId="0" applyFont="1" applyBorder="1">
      <alignment vertical="center"/>
    </xf>
    <xf numFmtId="0" fontId="11" fillId="0" borderId="58" xfId="0" applyFont="1" applyBorder="1">
      <alignment vertical="center"/>
    </xf>
    <xf numFmtId="0" fontId="11" fillId="0" borderId="59" xfId="0" applyFont="1" applyBorder="1">
      <alignment vertical="center"/>
    </xf>
    <xf numFmtId="0" fontId="11" fillId="0" borderId="60" xfId="0" applyFont="1" applyBorder="1">
      <alignment vertical="center"/>
    </xf>
    <xf numFmtId="0" fontId="11" fillId="0" borderId="61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79" fontId="11" fillId="0" borderId="65" xfId="0" applyNumberFormat="1" applyFont="1" applyBorder="1" applyAlignment="1">
      <alignment horizontal="right" vertical="center"/>
    </xf>
    <xf numFmtId="179" fontId="11" fillId="0" borderId="66" xfId="0" applyNumberFormat="1" applyFont="1" applyBorder="1" applyAlignment="1">
      <alignment horizontal="right" vertical="center"/>
    </xf>
    <xf numFmtId="179" fontId="11" fillId="0" borderId="67" xfId="0" applyNumberFormat="1" applyFont="1" applyBorder="1" applyAlignment="1">
      <alignment horizontal="right" vertical="center"/>
    </xf>
    <xf numFmtId="179" fontId="11" fillId="0" borderId="68" xfId="0" applyNumberFormat="1" applyFont="1" applyBorder="1" applyAlignment="1">
      <alignment horizontal="right" vertical="center"/>
    </xf>
    <xf numFmtId="179" fontId="11" fillId="0" borderId="69" xfId="0" applyNumberFormat="1" applyFont="1" applyBorder="1" applyAlignment="1">
      <alignment horizontal="right" vertical="center"/>
    </xf>
    <xf numFmtId="179" fontId="11" fillId="0" borderId="70" xfId="0" applyNumberFormat="1" applyFont="1" applyBorder="1" applyAlignment="1">
      <alignment horizontal="right" vertical="center"/>
    </xf>
    <xf numFmtId="179" fontId="11" fillId="0" borderId="71" xfId="0" applyNumberFormat="1" applyFont="1" applyBorder="1" applyAlignment="1">
      <alignment horizontal="right" vertical="center"/>
    </xf>
    <xf numFmtId="0" fontId="2" fillId="0" borderId="7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11" fillId="0" borderId="76" xfId="0" applyFont="1" applyBorder="1">
      <alignment vertical="center"/>
    </xf>
    <xf numFmtId="0" fontId="11" fillId="0" borderId="77" xfId="0" applyFont="1" applyBorder="1">
      <alignment vertical="center"/>
    </xf>
    <xf numFmtId="0" fontId="11" fillId="0" borderId="78" xfId="0" applyFont="1" applyBorder="1">
      <alignment vertical="center"/>
    </xf>
    <xf numFmtId="0" fontId="11" fillId="0" borderId="79" xfId="0" applyFont="1" applyBorder="1">
      <alignment vertical="center"/>
    </xf>
    <xf numFmtId="0" fontId="11" fillId="0" borderId="80" xfId="0" applyFont="1" applyBorder="1">
      <alignment vertical="center"/>
    </xf>
    <xf numFmtId="0" fontId="11" fillId="0" borderId="81" xfId="0" applyFont="1" applyBorder="1">
      <alignment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6" xfId="0" applyFont="1" applyBorder="1">
      <alignment vertical="center"/>
    </xf>
    <xf numFmtId="0" fontId="2" fillId="0" borderId="8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49" fontId="2" fillId="5" borderId="89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/>
    </xf>
    <xf numFmtId="0" fontId="2" fillId="3" borderId="45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11" fillId="0" borderId="94" xfId="0" applyFont="1" applyBorder="1">
      <alignment vertical="center"/>
    </xf>
    <xf numFmtId="0" fontId="11" fillId="0" borderId="95" xfId="0" applyFont="1" applyBorder="1">
      <alignment vertical="center"/>
    </xf>
    <xf numFmtId="0" fontId="11" fillId="0" borderId="96" xfId="0" applyFont="1" applyBorder="1">
      <alignment vertical="center"/>
    </xf>
    <xf numFmtId="0" fontId="11" fillId="0" borderId="97" xfId="0" applyFont="1" applyBorder="1">
      <alignment vertical="center"/>
    </xf>
    <xf numFmtId="0" fontId="11" fillId="0" borderId="98" xfId="0" applyFont="1" applyBorder="1">
      <alignment vertical="center"/>
    </xf>
    <xf numFmtId="0" fontId="11" fillId="0" borderId="99" xfId="0" applyFont="1" applyBorder="1">
      <alignment vertical="center"/>
    </xf>
    <xf numFmtId="0" fontId="11" fillId="0" borderId="100" xfId="0" applyFont="1" applyBorder="1">
      <alignment vertical="center"/>
    </xf>
    <xf numFmtId="0" fontId="11" fillId="0" borderId="101" xfId="0" applyFont="1" applyBorder="1">
      <alignment vertical="center"/>
    </xf>
    <xf numFmtId="0" fontId="11" fillId="0" borderId="102" xfId="0" applyFont="1" applyBorder="1">
      <alignment vertical="center"/>
    </xf>
    <xf numFmtId="0" fontId="2" fillId="6" borderId="22" xfId="0" applyFont="1" applyFill="1" applyBorder="1">
      <alignment vertical="center"/>
    </xf>
    <xf numFmtId="0" fontId="2" fillId="6" borderId="21" xfId="0" applyFont="1" applyFill="1" applyBorder="1">
      <alignment vertical="center"/>
    </xf>
    <xf numFmtId="0" fontId="2" fillId="6" borderId="27" xfId="0" applyFont="1" applyFill="1" applyBorder="1">
      <alignment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25" xfId="0" applyFont="1" applyFill="1" applyBorder="1" applyAlignment="1">
      <alignment horizontal="center" vertical="center"/>
    </xf>
    <xf numFmtId="0" fontId="2" fillId="7" borderId="126" xfId="0" applyFont="1" applyFill="1" applyBorder="1" applyAlignment="1">
      <alignment horizontal="center" vertical="center"/>
    </xf>
    <xf numFmtId="0" fontId="11" fillId="0" borderId="143" xfId="0" applyFont="1" applyBorder="1">
      <alignment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49" fontId="2" fillId="7" borderId="89" xfId="0" applyNumberFormat="1" applyFont="1" applyFill="1" applyBorder="1" applyAlignment="1">
      <alignment horizontal="center" vertical="center"/>
    </xf>
    <xf numFmtId="0" fontId="2" fillId="0" borderId="144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79" fontId="11" fillId="0" borderId="138" xfId="0" applyNumberFormat="1" applyFont="1" applyBorder="1" applyAlignment="1">
      <alignment horizontal="right" vertical="center"/>
    </xf>
    <xf numFmtId="179" fontId="11" fillId="0" borderId="139" xfId="0" applyNumberFormat="1" applyFont="1" applyBorder="1" applyAlignment="1">
      <alignment horizontal="right" vertical="center"/>
    </xf>
    <xf numFmtId="179" fontId="11" fillId="0" borderId="140" xfId="0" applyNumberFormat="1" applyFont="1" applyBorder="1" applyAlignment="1">
      <alignment horizontal="right" vertical="center"/>
    </xf>
    <xf numFmtId="179" fontId="11" fillId="0" borderId="141" xfId="0" applyNumberFormat="1" applyFont="1" applyBorder="1" applyAlignment="1">
      <alignment horizontal="right" vertical="center"/>
    </xf>
    <xf numFmtId="179" fontId="11" fillId="0" borderId="142" xfId="0" applyNumberFormat="1" applyFont="1" applyBorder="1" applyAlignment="1">
      <alignment horizontal="right" vertical="center"/>
    </xf>
    <xf numFmtId="179" fontId="11" fillId="0" borderId="143" xfId="0" applyNumberFormat="1" applyFont="1" applyBorder="1" applyAlignment="1">
      <alignment horizontal="right" vertical="center"/>
    </xf>
    <xf numFmtId="179" fontId="11" fillId="0" borderId="149" xfId="0" applyNumberFormat="1" applyFont="1" applyBorder="1" applyAlignment="1">
      <alignment horizontal="right" vertical="center"/>
    </xf>
    <xf numFmtId="179" fontId="11" fillId="0" borderId="150" xfId="0" applyNumberFormat="1" applyFont="1" applyBorder="1" applyAlignment="1">
      <alignment horizontal="right" vertical="center"/>
    </xf>
    <xf numFmtId="0" fontId="2" fillId="0" borderId="150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143" xfId="0" applyFont="1" applyBorder="1" applyAlignment="1">
      <alignment horizontal="center" vertical="center"/>
    </xf>
    <xf numFmtId="0" fontId="2" fillId="0" borderId="149" xfId="0" applyFont="1" applyBorder="1" applyAlignment="1">
      <alignment horizontal="center" vertical="center"/>
    </xf>
    <xf numFmtId="49" fontId="2" fillId="9" borderId="89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11" fillId="12" borderId="94" xfId="0" applyFont="1" applyFill="1" applyBorder="1">
      <alignment vertical="center"/>
    </xf>
    <xf numFmtId="0" fontId="5" fillId="0" borderId="0" xfId="0" applyFont="1">
      <alignment vertical="center"/>
    </xf>
    <xf numFmtId="179" fontId="5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6" xfId="0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" fillId="0" borderId="166" xfId="0" applyFont="1" applyBorder="1" applyAlignment="1">
      <alignment horizontal="center" vertical="center"/>
    </xf>
    <xf numFmtId="0" fontId="2" fillId="0" borderId="168" xfId="0" applyFont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0" fontId="2" fillId="0" borderId="172" xfId="0" applyFont="1" applyBorder="1" applyAlignment="1">
      <alignment horizontal="center" vertical="center"/>
    </xf>
    <xf numFmtId="0" fontId="2" fillId="0" borderId="173" xfId="0" applyFont="1" applyBorder="1" applyAlignment="1">
      <alignment horizontal="center" vertical="center"/>
    </xf>
    <xf numFmtId="49" fontId="2" fillId="3" borderId="107" xfId="0" applyNumberFormat="1" applyFont="1" applyFill="1" applyBorder="1" applyAlignment="1">
      <alignment horizontal="center" vertical="center"/>
    </xf>
    <xf numFmtId="0" fontId="16" fillId="0" borderId="171" xfId="0" applyFont="1" applyBorder="1" applyAlignment="1">
      <alignment horizontal="center" vertical="center"/>
    </xf>
    <xf numFmtId="0" fontId="2" fillId="0" borderId="17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82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179" fontId="2" fillId="0" borderId="101" xfId="0" applyNumberFormat="1" applyFont="1" applyBorder="1" applyAlignment="1">
      <alignment horizontal="center" vertical="center"/>
    </xf>
    <xf numFmtId="0" fontId="2" fillId="13" borderId="42" xfId="0" applyFont="1" applyFill="1" applyBorder="1" applyAlignment="1">
      <alignment horizontal="center" vertical="center"/>
    </xf>
    <xf numFmtId="0" fontId="2" fillId="13" borderId="46" xfId="0" applyFont="1" applyFill="1" applyBorder="1" applyAlignment="1">
      <alignment horizontal="center" vertical="center"/>
    </xf>
    <xf numFmtId="179" fontId="17" fillId="0" borderId="41" xfId="0" applyNumberFormat="1" applyFont="1" applyBorder="1">
      <alignment vertical="center"/>
    </xf>
    <xf numFmtId="179" fontId="17" fillId="0" borderId="42" xfId="0" applyNumberFormat="1" applyFont="1" applyBorder="1">
      <alignment vertical="center"/>
    </xf>
    <xf numFmtId="179" fontId="17" fillId="0" borderId="44" xfId="0" applyNumberFormat="1" applyFont="1" applyBorder="1">
      <alignment vertical="center"/>
    </xf>
    <xf numFmtId="179" fontId="17" fillId="0" borderId="172" xfId="0" applyNumberFormat="1" applyFont="1" applyBorder="1">
      <alignment vertical="center"/>
    </xf>
    <xf numFmtId="179" fontId="17" fillId="0" borderId="170" xfId="0" applyNumberFormat="1" applyFont="1" applyBorder="1">
      <alignment vertical="center"/>
    </xf>
    <xf numFmtId="0" fontId="18" fillId="0" borderId="47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7" fillId="0" borderId="139" xfId="0" applyFont="1" applyBorder="1">
      <alignment vertical="center"/>
    </xf>
    <xf numFmtId="0" fontId="17" fillId="0" borderId="142" xfId="0" applyFont="1" applyBorder="1">
      <alignment vertical="center"/>
    </xf>
    <xf numFmtId="0" fontId="17" fillId="0" borderId="143" xfId="0" applyFont="1" applyBorder="1">
      <alignment vertical="center"/>
    </xf>
    <xf numFmtId="0" fontId="17" fillId="0" borderId="149" xfId="0" applyFont="1" applyBorder="1">
      <alignment vertical="center"/>
    </xf>
    <xf numFmtId="0" fontId="17" fillId="0" borderId="150" xfId="0" applyFont="1" applyBorder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179" fontId="17" fillId="0" borderId="65" xfId="0" applyNumberFormat="1" applyFont="1" applyBorder="1" applyAlignment="1">
      <alignment horizontal="right" vertical="center"/>
    </xf>
    <xf numFmtId="179" fontId="17" fillId="0" borderId="66" xfId="0" applyNumberFormat="1" applyFont="1" applyBorder="1" applyAlignment="1">
      <alignment horizontal="right" vertical="center"/>
    </xf>
    <xf numFmtId="179" fontId="17" fillId="0" borderId="67" xfId="0" applyNumberFormat="1" applyFont="1" applyBorder="1" applyAlignment="1">
      <alignment horizontal="right" vertical="center"/>
    </xf>
    <xf numFmtId="179" fontId="17" fillId="0" borderId="68" xfId="0" applyNumberFormat="1" applyFont="1" applyBorder="1" applyAlignment="1">
      <alignment horizontal="right" vertical="center"/>
    </xf>
    <xf numFmtId="179" fontId="17" fillId="0" borderId="69" xfId="0" applyNumberFormat="1" applyFont="1" applyBorder="1" applyAlignment="1">
      <alignment horizontal="right" vertical="center"/>
    </xf>
    <xf numFmtId="179" fontId="17" fillId="0" borderId="70" xfId="0" applyNumberFormat="1" applyFont="1" applyBorder="1" applyAlignment="1">
      <alignment horizontal="right" vertical="center"/>
    </xf>
    <xf numFmtId="179" fontId="17" fillId="0" borderId="71" xfId="0" applyNumberFormat="1" applyFont="1" applyBorder="1" applyAlignment="1">
      <alignment horizontal="right" vertical="center"/>
    </xf>
    <xf numFmtId="0" fontId="18" fillId="0" borderId="68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1" fillId="14" borderId="76" xfId="0" applyFont="1" applyFill="1" applyBorder="1">
      <alignment vertical="center"/>
    </xf>
    <xf numFmtId="0" fontId="17" fillId="14" borderId="77" xfId="0" applyFont="1" applyFill="1" applyBorder="1">
      <alignment vertical="center"/>
    </xf>
    <xf numFmtId="0" fontId="17" fillId="14" borderId="78" xfId="0" applyFont="1" applyFill="1" applyBorder="1">
      <alignment vertical="center"/>
    </xf>
    <xf numFmtId="0" fontId="17" fillId="14" borderId="79" xfId="0" applyFont="1" applyFill="1" applyBorder="1">
      <alignment vertical="center"/>
    </xf>
    <xf numFmtId="0" fontId="17" fillId="14" borderId="80" xfId="0" applyFont="1" applyFill="1" applyBorder="1">
      <alignment vertical="center"/>
    </xf>
    <xf numFmtId="0" fontId="17" fillId="14" borderId="81" xfId="0" applyFont="1" applyFill="1" applyBorder="1">
      <alignment vertical="center"/>
    </xf>
    <xf numFmtId="0" fontId="18" fillId="14" borderId="81" xfId="0" applyFont="1" applyFill="1" applyBorder="1" applyAlignment="1">
      <alignment horizontal="center" vertical="center"/>
    </xf>
    <xf numFmtId="0" fontId="18" fillId="14" borderId="82" xfId="0" applyFont="1" applyFill="1" applyBorder="1" applyAlignment="1">
      <alignment horizontal="center" vertical="center"/>
    </xf>
    <xf numFmtId="0" fontId="18" fillId="14" borderId="80" xfId="0" applyFont="1" applyFill="1" applyBorder="1" applyAlignment="1">
      <alignment horizontal="center" vertical="center"/>
    </xf>
    <xf numFmtId="0" fontId="18" fillId="14" borderId="83" xfId="0" applyFont="1" applyFill="1" applyBorder="1" applyAlignment="1">
      <alignment horizontal="center" vertical="center"/>
    </xf>
    <xf numFmtId="0" fontId="18" fillId="14" borderId="79" xfId="0" applyFont="1" applyFill="1" applyBorder="1" applyAlignment="1">
      <alignment horizontal="center" vertical="center"/>
    </xf>
    <xf numFmtId="0" fontId="18" fillId="14" borderId="87" xfId="0" applyFont="1" applyFill="1" applyBorder="1" applyAlignment="1">
      <alignment horizontal="center" vertical="center"/>
    </xf>
    <xf numFmtId="0" fontId="18" fillId="14" borderId="5" xfId="0" applyFont="1" applyFill="1" applyBorder="1" applyAlignment="1">
      <alignment horizontal="center" vertical="center"/>
    </xf>
    <xf numFmtId="0" fontId="18" fillId="14" borderId="86" xfId="0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18" fillId="4" borderId="61" xfId="0" applyFont="1" applyFill="1" applyBorder="1" applyAlignment="1">
      <alignment horizontal="center" vertical="center"/>
    </xf>
    <xf numFmtId="0" fontId="18" fillId="4" borderId="58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6" fillId="4" borderId="61" xfId="0" applyFont="1" applyFill="1" applyBorder="1" applyAlignment="1">
      <alignment horizontal="center" vertical="center"/>
    </xf>
    <xf numFmtId="0" fontId="17" fillId="12" borderId="95" xfId="0" applyFont="1" applyFill="1" applyBorder="1">
      <alignment vertical="center"/>
    </xf>
    <xf numFmtId="0" fontId="17" fillId="12" borderId="96" xfId="0" applyFont="1" applyFill="1" applyBorder="1">
      <alignment vertical="center"/>
    </xf>
    <xf numFmtId="0" fontId="17" fillId="12" borderId="97" xfId="0" applyFont="1" applyFill="1" applyBorder="1">
      <alignment vertical="center"/>
    </xf>
    <xf numFmtId="0" fontId="17" fillId="12" borderId="98" xfId="0" applyFont="1" applyFill="1" applyBorder="1">
      <alignment vertical="center"/>
    </xf>
    <xf numFmtId="0" fontId="17" fillId="12" borderId="99" xfId="0" applyFont="1" applyFill="1" applyBorder="1">
      <alignment vertical="center"/>
    </xf>
    <xf numFmtId="0" fontId="17" fillId="12" borderId="100" xfId="0" applyFont="1" applyFill="1" applyBorder="1">
      <alignment vertical="center"/>
    </xf>
    <xf numFmtId="0" fontId="17" fillId="12" borderId="101" xfId="0" applyFont="1" applyFill="1" applyBorder="1">
      <alignment vertical="center"/>
    </xf>
    <xf numFmtId="0" fontId="17" fillId="12" borderId="102" xfId="0" applyFont="1" applyFill="1" applyBorder="1">
      <alignment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179" fontId="23" fillId="0" borderId="44" xfId="0" applyNumberFormat="1" applyFont="1" applyBorder="1">
      <alignment vertical="center"/>
    </xf>
    <xf numFmtId="179" fontId="23" fillId="0" borderId="45" xfId="0" applyNumberFormat="1" applyFont="1" applyBorder="1">
      <alignment vertical="center"/>
    </xf>
    <xf numFmtId="179" fontId="23" fillId="0" borderId="42" xfId="0" applyNumberFormat="1" applyFont="1" applyBorder="1">
      <alignment vertical="center"/>
    </xf>
    <xf numFmtId="179" fontId="23" fillId="0" borderId="46" xfId="0" applyNumberFormat="1" applyFont="1" applyBorder="1">
      <alignment vertical="center"/>
    </xf>
    <xf numFmtId="179" fontId="23" fillId="0" borderId="47" xfId="0" applyNumberFormat="1" applyFont="1" applyBorder="1">
      <alignment vertical="center"/>
    </xf>
    <xf numFmtId="179" fontId="23" fillId="0" borderId="43" xfId="0" applyNumberFormat="1" applyFont="1" applyBorder="1">
      <alignment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9" fontId="23" fillId="0" borderId="68" xfId="0" applyNumberFormat="1" applyFont="1" applyBorder="1" applyAlignment="1">
      <alignment horizontal="right" vertical="center"/>
    </xf>
    <xf numFmtId="0" fontId="24" fillId="0" borderId="70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14" borderId="8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25" fillId="4" borderId="44" xfId="0" applyFont="1" applyFill="1" applyBorder="1" applyAlignment="1">
      <alignment horizontal="center" vertical="center"/>
    </xf>
    <xf numFmtId="0" fontId="22" fillId="12" borderId="22" xfId="0" applyFont="1" applyFill="1" applyBorder="1" applyAlignment="1">
      <alignment horizontal="right" vertical="center"/>
    </xf>
    <xf numFmtId="178" fontId="8" fillId="0" borderId="81" xfId="0" applyNumberFormat="1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178" fontId="8" fillId="0" borderId="80" xfId="0" applyNumberFormat="1" applyFont="1" applyBorder="1" applyAlignment="1">
      <alignment horizontal="center" vertical="center"/>
    </xf>
    <xf numFmtId="179" fontId="8" fillId="0" borderId="8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150" xfId="0" applyFont="1" applyBorder="1" applyAlignment="1">
      <alignment horizontal="center" vertical="center"/>
    </xf>
    <xf numFmtId="0" fontId="18" fillId="0" borderId="143" xfId="0" applyFont="1" applyBorder="1" applyAlignment="1">
      <alignment horizontal="center" vertical="center"/>
    </xf>
    <xf numFmtId="0" fontId="18" fillId="0" borderId="149" xfId="0" applyFont="1" applyBorder="1" applyAlignment="1">
      <alignment horizontal="center" vertical="center"/>
    </xf>
    <xf numFmtId="0" fontId="24" fillId="0" borderId="142" xfId="0" applyFont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179" fontId="17" fillId="0" borderId="171" xfId="0" applyNumberFormat="1" applyFont="1" applyBorder="1">
      <alignment vertical="center"/>
    </xf>
    <xf numFmtId="0" fontId="18" fillId="0" borderId="173" xfId="0" applyFont="1" applyBorder="1" applyAlignment="1">
      <alignment horizontal="center" vertical="center"/>
    </xf>
    <xf numFmtId="0" fontId="18" fillId="0" borderId="171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/>
    </xf>
    <xf numFmtId="0" fontId="17" fillId="0" borderId="26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0" xfId="0" applyFont="1">
      <alignment vertical="center"/>
    </xf>
    <xf numFmtId="0" fontId="17" fillId="0" borderId="25" xfId="0" applyFont="1" applyBorder="1">
      <alignment vertical="center"/>
    </xf>
    <xf numFmtId="0" fontId="18" fillId="0" borderId="81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98" xfId="0" applyFont="1" applyBorder="1">
      <alignment vertical="center"/>
    </xf>
    <xf numFmtId="0" fontId="17" fillId="0" borderId="99" xfId="0" applyFont="1" applyBorder="1">
      <alignment vertical="center"/>
    </xf>
    <xf numFmtId="0" fontId="17" fillId="0" borderId="101" xfId="0" applyFont="1" applyBorder="1">
      <alignment vertical="center"/>
    </xf>
    <xf numFmtId="0" fontId="17" fillId="0" borderId="102" xfId="0" applyFont="1" applyBorder="1">
      <alignment vertical="center"/>
    </xf>
    <xf numFmtId="0" fontId="17" fillId="0" borderId="55" xfId="0" applyFont="1" applyBorder="1">
      <alignment vertical="center"/>
    </xf>
    <xf numFmtId="0" fontId="17" fillId="0" borderId="56" xfId="0" applyFont="1" applyBorder="1">
      <alignment vertical="center"/>
    </xf>
    <xf numFmtId="0" fontId="17" fillId="0" borderId="57" xfId="0" applyFont="1" applyBorder="1">
      <alignment vertical="center"/>
    </xf>
    <xf numFmtId="0" fontId="17" fillId="0" borderId="58" xfId="0" applyFont="1" applyBorder="1">
      <alignment vertical="center"/>
    </xf>
    <xf numFmtId="0" fontId="17" fillId="0" borderId="59" xfId="0" applyFont="1" applyBorder="1">
      <alignment vertical="center"/>
    </xf>
    <xf numFmtId="179" fontId="11" fillId="0" borderId="166" xfId="0" applyNumberFormat="1" applyFont="1" applyBorder="1">
      <alignment vertical="center"/>
    </xf>
    <xf numFmtId="0" fontId="17" fillId="0" borderId="60" xfId="0" applyFont="1" applyBorder="1">
      <alignment vertical="center"/>
    </xf>
    <xf numFmtId="0" fontId="17" fillId="0" borderId="61" xfId="0" applyFont="1" applyBorder="1">
      <alignment vertical="center"/>
    </xf>
    <xf numFmtId="179" fontId="17" fillId="0" borderId="60" xfId="0" applyNumberFormat="1" applyFont="1" applyBorder="1">
      <alignment vertical="center"/>
    </xf>
    <xf numFmtId="0" fontId="18" fillId="0" borderId="61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/>
    </xf>
    <xf numFmtId="0" fontId="18" fillId="0" borderId="99" xfId="0" applyFont="1" applyBorder="1" applyAlignment="1">
      <alignment horizontal="center" vertical="center"/>
    </xf>
    <xf numFmtId="0" fontId="18" fillId="0" borderId="101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178" fontId="4" fillId="0" borderId="81" xfId="0" applyNumberFormat="1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5" fillId="4" borderId="60" xfId="0" applyFont="1" applyFill="1" applyBorder="1" applyAlignment="1">
      <alignment horizontal="center" vertical="center"/>
    </xf>
    <xf numFmtId="178" fontId="18" fillId="0" borderId="81" xfId="0" applyNumberFormat="1" applyFont="1" applyBorder="1" applyAlignment="1">
      <alignment horizontal="center" vertical="center"/>
    </xf>
    <xf numFmtId="178" fontId="18" fillId="0" borderId="80" xfId="0" applyNumberFormat="1" applyFont="1" applyBorder="1" applyAlignment="1">
      <alignment horizontal="center" vertical="center"/>
    </xf>
    <xf numFmtId="179" fontId="18" fillId="0" borderId="81" xfId="0" applyNumberFormat="1" applyFont="1" applyBorder="1" applyAlignment="1">
      <alignment horizontal="center" vertical="center"/>
    </xf>
    <xf numFmtId="179" fontId="18" fillId="0" borderId="80" xfId="0" applyNumberFormat="1" applyFont="1" applyBorder="1" applyAlignment="1">
      <alignment horizontal="center" vertical="center"/>
    </xf>
    <xf numFmtId="0" fontId="18" fillId="4" borderId="46" xfId="0" applyFont="1" applyFill="1" applyBorder="1" applyAlignment="1">
      <alignment horizontal="left"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7" fillId="0" borderId="93" xfId="0" applyFont="1" applyBorder="1">
      <alignment vertical="center"/>
    </xf>
    <xf numFmtId="0" fontId="18" fillId="0" borderId="0" xfId="0" applyFont="1">
      <alignment vertical="center"/>
    </xf>
    <xf numFmtId="0" fontId="18" fillId="0" borderId="26" xfId="0" applyFont="1" applyBorder="1">
      <alignment vertical="center"/>
    </xf>
    <xf numFmtId="0" fontId="18" fillId="0" borderId="29" xfId="0" applyFont="1" applyBorder="1" applyAlignment="1">
      <alignment horizontal="center" vertical="center"/>
    </xf>
    <xf numFmtId="0" fontId="17" fillId="0" borderId="148" xfId="0" applyFont="1" applyBorder="1">
      <alignment vertical="center"/>
    </xf>
    <xf numFmtId="0" fontId="24" fillId="4" borderId="45" xfId="0" applyFont="1" applyFill="1" applyBorder="1" applyAlignment="1">
      <alignment horizontal="center" vertical="center"/>
    </xf>
    <xf numFmtId="0" fontId="24" fillId="4" borderId="46" xfId="0" applyFont="1" applyFill="1" applyBorder="1" applyAlignment="1">
      <alignment horizontal="center" vertical="center"/>
    </xf>
    <xf numFmtId="0" fontId="24" fillId="4" borderId="4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18" borderId="0" xfId="0" applyFont="1" applyFill="1" applyAlignment="1">
      <alignment horizontal="center" vertical="center"/>
    </xf>
    <xf numFmtId="0" fontId="18" fillId="18" borderId="26" xfId="0" applyFont="1" applyFill="1" applyBorder="1" applyAlignment="1">
      <alignment horizontal="center" vertical="center"/>
    </xf>
    <xf numFmtId="0" fontId="18" fillId="18" borderId="28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179" fontId="2" fillId="0" borderId="166" xfId="0" applyNumberFormat="1" applyFont="1" applyBorder="1" applyAlignment="1">
      <alignment horizontal="center" vertical="center"/>
    </xf>
    <xf numFmtId="179" fontId="18" fillId="0" borderId="167" xfId="0" applyNumberFormat="1" applyFont="1" applyBorder="1" applyAlignment="1">
      <alignment horizontal="center" vertical="center"/>
    </xf>
    <xf numFmtId="179" fontId="18" fillId="0" borderId="168" xfId="0" applyNumberFormat="1" applyFont="1" applyBorder="1" applyAlignment="1">
      <alignment horizontal="center" vertical="center"/>
    </xf>
    <xf numFmtId="179" fontId="18" fillId="0" borderId="169" xfId="0" applyNumberFormat="1" applyFont="1" applyBorder="1" applyAlignment="1">
      <alignment horizontal="center" vertical="center"/>
    </xf>
    <xf numFmtId="179" fontId="18" fillId="0" borderId="170" xfId="0" applyNumberFormat="1" applyFont="1" applyBorder="1" applyAlignment="1">
      <alignment horizontal="center" vertical="center"/>
    </xf>
    <xf numFmtId="179" fontId="18" fillId="0" borderId="171" xfId="0" applyNumberFormat="1" applyFont="1" applyBorder="1" applyAlignment="1">
      <alignment horizontal="center" vertical="center"/>
    </xf>
    <xf numFmtId="179" fontId="18" fillId="0" borderId="172" xfId="0" applyNumberFormat="1" applyFont="1" applyBorder="1" applyAlignment="1">
      <alignment horizontal="center" vertical="center"/>
    </xf>
    <xf numFmtId="179" fontId="18" fillId="0" borderId="173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8" fillId="4" borderId="145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7" fillId="12" borderId="148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18" fillId="0" borderId="145" xfId="0" applyFont="1" applyBorder="1" applyAlignment="1">
      <alignment horizontal="center" vertical="center"/>
    </xf>
    <xf numFmtId="0" fontId="27" fillId="14" borderId="80" xfId="0" applyFont="1" applyFill="1" applyBorder="1" applyAlignment="1">
      <alignment horizontal="center" vertical="center"/>
    </xf>
    <xf numFmtId="0" fontId="28" fillId="4" borderId="44" xfId="0" applyFont="1" applyFill="1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18" fillId="12" borderId="21" xfId="0" applyFont="1" applyFill="1" applyBorder="1" applyAlignment="1">
      <alignment horizontal="center" vertical="center"/>
    </xf>
    <xf numFmtId="179" fontId="23" fillId="0" borderId="171" xfId="0" applyNumberFormat="1" applyFont="1" applyBorder="1">
      <alignment vertical="center"/>
    </xf>
    <xf numFmtId="0" fontId="18" fillId="12" borderId="22" xfId="0" applyFont="1" applyFill="1" applyBorder="1" applyAlignment="1">
      <alignment horizontal="center" vertical="center"/>
    </xf>
    <xf numFmtId="0" fontId="22" fillId="12" borderId="21" xfId="0" applyFont="1" applyFill="1" applyBorder="1" applyAlignment="1">
      <alignment horizontal="right" vertical="center"/>
    </xf>
    <xf numFmtId="0" fontId="22" fillId="12" borderId="27" xfId="0" applyFont="1" applyFill="1" applyBorder="1" applyAlignment="1">
      <alignment horizontal="right" vertical="center"/>
    </xf>
    <xf numFmtId="0" fontId="18" fillId="0" borderId="85" xfId="0" applyFont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horizontal="center" vertical="center"/>
    </xf>
    <xf numFmtId="0" fontId="18" fillId="3" borderId="86" xfId="0" applyFont="1" applyFill="1" applyBorder="1" applyAlignment="1">
      <alignment horizontal="center" vertical="center"/>
    </xf>
    <xf numFmtId="0" fontId="18" fillId="3" borderId="87" xfId="0" applyFont="1" applyFill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14" borderId="82" xfId="0" applyFont="1" applyFill="1" applyBorder="1" applyAlignment="1">
      <alignment horizontal="center" vertical="center"/>
    </xf>
    <xf numFmtId="0" fontId="28" fillId="4" borderId="45" xfId="0" applyFont="1" applyFill="1" applyBorder="1" applyAlignment="1">
      <alignment horizontal="center" vertical="center"/>
    </xf>
    <xf numFmtId="0" fontId="28" fillId="4" borderId="46" xfId="0" applyFont="1" applyFill="1" applyBorder="1" applyAlignment="1">
      <alignment horizontal="center" vertical="center"/>
    </xf>
    <xf numFmtId="0" fontId="2" fillId="0" borderId="191" xfId="0" applyFont="1" applyBorder="1" applyAlignment="1">
      <alignment horizontal="center" vertical="center"/>
    </xf>
    <xf numFmtId="0" fontId="2" fillId="0" borderId="176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192" xfId="0" applyFont="1" applyBorder="1" applyAlignment="1">
      <alignment horizontal="center" vertical="center"/>
    </xf>
    <xf numFmtId="179" fontId="11" fillId="0" borderId="167" xfId="0" applyNumberFormat="1" applyFont="1" applyBorder="1">
      <alignment vertical="center"/>
    </xf>
    <xf numFmtId="179" fontId="11" fillId="0" borderId="168" xfId="0" applyNumberFormat="1" applyFont="1" applyBorder="1">
      <alignment vertical="center"/>
    </xf>
    <xf numFmtId="179" fontId="11" fillId="0" borderId="169" xfId="0" applyNumberFormat="1" applyFont="1" applyBorder="1">
      <alignment vertical="center"/>
    </xf>
    <xf numFmtId="179" fontId="11" fillId="0" borderId="170" xfId="0" applyNumberFormat="1" applyFont="1" applyBorder="1">
      <alignment vertical="center"/>
    </xf>
    <xf numFmtId="179" fontId="11" fillId="0" borderId="171" xfId="0" applyNumberFormat="1" applyFont="1" applyBorder="1">
      <alignment vertical="center"/>
    </xf>
    <xf numFmtId="179" fontId="11" fillId="0" borderId="172" xfId="0" applyNumberFormat="1" applyFont="1" applyBorder="1">
      <alignment vertical="center"/>
    </xf>
    <xf numFmtId="179" fontId="11" fillId="0" borderId="173" xfId="0" applyNumberFormat="1" applyFont="1" applyBorder="1">
      <alignment vertical="center"/>
    </xf>
    <xf numFmtId="0" fontId="2" fillId="0" borderId="106" xfId="0" applyFont="1" applyBorder="1" applyAlignment="1">
      <alignment horizontal="center" vertical="center"/>
    </xf>
    <xf numFmtId="0" fontId="2" fillId="0" borderId="193" xfId="0" applyFont="1" applyBorder="1" applyAlignment="1">
      <alignment horizontal="center" vertical="center"/>
    </xf>
    <xf numFmtId="0" fontId="2" fillId="0" borderId="194" xfId="0" applyFont="1" applyBorder="1" applyAlignment="1">
      <alignment horizontal="center" vertical="center"/>
    </xf>
    <xf numFmtId="0" fontId="2" fillId="0" borderId="195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2" fillId="0" borderId="127" xfId="0" applyFont="1" applyBorder="1" applyAlignment="1">
      <alignment horizontal="center" vertical="center"/>
    </xf>
    <xf numFmtId="0" fontId="2" fillId="23" borderId="7" xfId="0" applyFont="1" applyFill="1" applyBorder="1" applyAlignment="1">
      <alignment horizontal="center" vertical="center"/>
    </xf>
    <xf numFmtId="0" fontId="2" fillId="23" borderId="12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" fillId="0" borderId="2" xfId="0" applyFont="1" applyBorder="1">
      <alignment vertical="center"/>
    </xf>
    <xf numFmtId="0" fontId="32" fillId="0" borderId="3" xfId="0" applyFont="1" applyBorder="1">
      <alignment vertical="center"/>
    </xf>
    <xf numFmtId="0" fontId="32" fillId="0" borderId="4" xfId="0" applyFont="1" applyBorder="1">
      <alignment vertical="center"/>
    </xf>
    <xf numFmtId="0" fontId="32" fillId="0" borderId="0" xfId="0" applyFont="1">
      <alignment vertical="center"/>
    </xf>
    <xf numFmtId="0" fontId="33" fillId="0" borderId="29" xfId="0" applyFont="1" applyBorder="1" applyAlignment="1"/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4" fillId="12" borderId="21" xfId="0" applyFont="1" applyFill="1" applyBorder="1" applyAlignment="1">
      <alignment horizontal="center" vertical="center"/>
    </xf>
    <xf numFmtId="0" fontId="24" fillId="12" borderId="22" xfId="0" applyFont="1" applyFill="1" applyBorder="1" applyAlignment="1">
      <alignment horizontal="center" vertical="center"/>
    </xf>
    <xf numFmtId="0" fontId="24" fillId="12" borderId="27" xfId="0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center" vertical="center"/>
    </xf>
    <xf numFmtId="0" fontId="24" fillId="14" borderId="86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4" borderId="59" xfId="0" applyFont="1" applyFill="1" applyBorder="1" applyAlignment="1">
      <alignment horizontal="center" vertical="center"/>
    </xf>
    <xf numFmtId="0" fontId="18" fillId="4" borderId="6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104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111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179" fontId="2" fillId="0" borderId="125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179" fontId="2" fillId="0" borderId="8" xfId="0" applyNumberFormat="1" applyFont="1" applyBorder="1" applyAlignment="1">
      <alignment horizontal="center" vertical="center"/>
    </xf>
    <xf numFmtId="179" fontId="2" fillId="0" borderId="126" xfId="0" applyNumberFormat="1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179" fontId="2" fillId="0" borderId="124" xfId="0" applyNumberFormat="1" applyFont="1" applyBorder="1" applyAlignment="1">
      <alignment horizontal="center" vertical="center"/>
    </xf>
    <xf numFmtId="179" fontId="2" fillId="0" borderId="123" xfId="0" applyNumberFormat="1" applyFont="1" applyBorder="1" applyAlignment="1">
      <alignment horizontal="center" vertical="center"/>
    </xf>
    <xf numFmtId="179" fontId="2" fillId="0" borderId="122" xfId="0" applyNumberFormat="1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179" fontId="2" fillId="0" borderId="111" xfId="0" applyNumberFormat="1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179" fontId="2" fillId="0" borderId="106" xfId="0" applyNumberFormat="1" applyFont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179" fontId="10" fillId="4" borderId="27" xfId="0" applyNumberFormat="1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85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179" fontId="2" fillId="0" borderId="110" xfId="0" applyNumberFormat="1" applyFont="1" applyBorder="1" applyAlignment="1">
      <alignment horizontal="center" vertical="center"/>
    </xf>
    <xf numFmtId="179" fontId="2" fillId="0" borderId="109" xfId="0" applyNumberFormat="1" applyFont="1" applyBorder="1" applyAlignment="1">
      <alignment horizontal="center" vertical="center"/>
    </xf>
    <xf numFmtId="179" fontId="2" fillId="0" borderId="112" xfId="0" applyNumberFormat="1" applyFont="1" applyBorder="1" applyAlignment="1">
      <alignment horizontal="center" vertical="center"/>
    </xf>
    <xf numFmtId="179" fontId="2" fillId="0" borderId="52" xfId="0" applyNumberFormat="1" applyFont="1" applyBorder="1" applyAlignment="1">
      <alignment horizontal="center" vertical="center"/>
    </xf>
    <xf numFmtId="179" fontId="2" fillId="0" borderId="113" xfId="0" applyNumberFormat="1" applyFont="1" applyBorder="1" applyAlignment="1">
      <alignment horizontal="center" vertical="center"/>
    </xf>
    <xf numFmtId="179" fontId="2" fillId="0" borderId="108" xfId="0" applyNumberFormat="1" applyFont="1" applyBorder="1" applyAlignment="1">
      <alignment horizontal="center" vertical="center"/>
    </xf>
    <xf numFmtId="179" fontId="2" fillId="0" borderId="107" xfId="0" applyNumberFormat="1" applyFont="1" applyBorder="1" applyAlignment="1">
      <alignment horizontal="center" vertical="center"/>
    </xf>
    <xf numFmtId="179" fontId="2" fillId="0" borderId="13" xfId="0" applyNumberFormat="1" applyFont="1" applyBorder="1" applyAlignment="1">
      <alignment horizontal="center" vertical="center"/>
    </xf>
    <xf numFmtId="179" fontId="2" fillId="0" borderId="17" xfId="0" applyNumberFormat="1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center" vertical="center"/>
    </xf>
    <xf numFmtId="179" fontId="2" fillId="0" borderId="15" xfId="0" applyNumberFormat="1" applyFont="1" applyBorder="1" applyAlignment="1">
      <alignment horizontal="center" vertical="center"/>
    </xf>
    <xf numFmtId="179" fontId="2" fillId="0" borderId="14" xfId="0" applyNumberFormat="1" applyFont="1" applyBorder="1" applyAlignment="1">
      <alignment horizontal="center" vertical="center"/>
    </xf>
    <xf numFmtId="179" fontId="2" fillId="0" borderId="16" xfId="0" applyNumberFormat="1" applyFont="1" applyBorder="1" applyAlignment="1">
      <alignment horizontal="center" vertical="center"/>
    </xf>
    <xf numFmtId="179" fontId="2" fillId="0" borderId="11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center" vertical="center"/>
    </xf>
    <xf numFmtId="179" fontId="2" fillId="3" borderId="9" xfId="0" applyNumberFormat="1" applyFont="1" applyFill="1" applyBorder="1" applyAlignment="1">
      <alignment horizontal="center" vertical="center"/>
    </xf>
    <xf numFmtId="178" fontId="2" fillId="0" borderId="13" xfId="0" applyNumberFormat="1" applyFont="1" applyBorder="1" applyAlignment="1">
      <alignment horizontal="center" vertical="center" shrinkToFit="1"/>
    </xf>
    <xf numFmtId="9" fontId="2" fillId="0" borderId="13" xfId="0" applyNumberFormat="1" applyFont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9" fontId="4" fillId="0" borderId="16" xfId="0" applyNumberFormat="1" applyFont="1" applyBorder="1" applyAlignment="1">
      <alignment horizontal="center" vertical="center"/>
    </xf>
    <xf numFmtId="9" fontId="34" fillId="0" borderId="14" xfId="1" applyFont="1" applyBorder="1" applyAlignment="1">
      <alignment vertical="center"/>
    </xf>
    <xf numFmtId="0" fontId="24" fillId="12" borderId="98" xfId="0" applyFont="1" applyFill="1" applyBorder="1" applyAlignment="1">
      <alignment horizontal="center" vertical="center"/>
    </xf>
    <xf numFmtId="0" fontId="21" fillId="12" borderId="101" xfId="0" applyFont="1" applyFill="1" applyBorder="1" applyAlignment="1">
      <alignment horizontal="center" vertical="center"/>
    </xf>
    <xf numFmtId="0" fontId="21" fillId="12" borderId="98" xfId="0" applyFont="1" applyFill="1" applyBorder="1" applyAlignment="1">
      <alignment horizontal="center" vertical="center"/>
    </xf>
    <xf numFmtId="0" fontId="27" fillId="12" borderId="102" xfId="0" applyFont="1" applyFill="1" applyBorder="1" applyAlignment="1">
      <alignment horizontal="center" vertical="center"/>
    </xf>
    <xf numFmtId="0" fontId="18" fillId="12" borderId="98" xfId="0" applyFont="1" applyFill="1" applyBorder="1" applyAlignment="1">
      <alignment horizontal="center" vertical="center"/>
    </xf>
    <xf numFmtId="0" fontId="18" fillId="12" borderId="101" xfId="0" applyFont="1" applyFill="1" applyBorder="1" applyAlignment="1">
      <alignment horizontal="center" vertical="center"/>
    </xf>
    <xf numFmtId="0" fontId="18" fillId="12" borderId="99" xfId="0" applyFont="1" applyFill="1" applyBorder="1" applyAlignment="1">
      <alignment horizontal="center" vertical="center"/>
    </xf>
    <xf numFmtId="0" fontId="18" fillId="12" borderId="102" xfId="0" applyFont="1" applyFill="1" applyBorder="1" applyAlignment="1">
      <alignment horizontal="center" vertical="center"/>
    </xf>
    <xf numFmtId="0" fontId="18" fillId="12" borderId="100" xfId="0" applyFont="1" applyFill="1" applyBorder="1" applyAlignment="1">
      <alignment horizontal="center" vertical="center"/>
    </xf>
    <xf numFmtId="0" fontId="18" fillId="12" borderId="97" xfId="0" applyFont="1" applyFill="1" applyBorder="1" applyAlignment="1">
      <alignment horizontal="center" vertical="center"/>
    </xf>
    <xf numFmtId="0" fontId="18" fillId="12" borderId="96" xfId="0" applyFont="1" applyFill="1" applyBorder="1" applyAlignment="1">
      <alignment horizontal="center" vertical="center"/>
    </xf>
    <xf numFmtId="0" fontId="18" fillId="12" borderId="95" xfId="0" applyFont="1" applyFill="1" applyBorder="1" applyAlignment="1">
      <alignment horizontal="center" vertical="center"/>
    </xf>
    <xf numFmtId="0" fontId="2" fillId="12" borderId="94" xfId="0" applyFont="1" applyFill="1" applyBorder="1" applyAlignment="1">
      <alignment horizontal="center" vertical="center"/>
    </xf>
    <xf numFmtId="0" fontId="18" fillId="14" borderId="78" xfId="0" applyFont="1" applyFill="1" applyBorder="1" applyAlignment="1">
      <alignment horizontal="center" vertical="center"/>
    </xf>
    <xf numFmtId="0" fontId="18" fillId="14" borderId="77" xfId="0" applyFont="1" applyFill="1" applyBorder="1" applyAlignment="1">
      <alignment horizontal="center" vertical="center"/>
    </xf>
    <xf numFmtId="0" fontId="2" fillId="14" borderId="76" xfId="0" applyFont="1" applyFill="1" applyBorder="1" applyAlignment="1">
      <alignment horizontal="center" vertical="center"/>
    </xf>
    <xf numFmtId="179" fontId="18" fillId="0" borderId="71" xfId="0" applyNumberFormat="1" applyFont="1" applyBorder="1" applyAlignment="1">
      <alignment horizontal="center" vertical="center"/>
    </xf>
    <xf numFmtId="179" fontId="18" fillId="0" borderId="68" xfId="0" applyNumberFormat="1" applyFont="1" applyBorder="1" applyAlignment="1">
      <alignment horizontal="center" vertical="center"/>
    </xf>
    <xf numFmtId="179" fontId="18" fillId="0" borderId="70" xfId="0" applyNumberFormat="1" applyFont="1" applyBorder="1" applyAlignment="1">
      <alignment horizontal="center" vertical="center"/>
    </xf>
    <xf numFmtId="179" fontId="18" fillId="0" borderId="67" xfId="0" applyNumberFormat="1" applyFont="1" applyBorder="1" applyAlignment="1">
      <alignment horizontal="center" vertical="center"/>
    </xf>
    <xf numFmtId="179" fontId="18" fillId="0" borderId="69" xfId="0" applyNumberFormat="1" applyFont="1" applyBorder="1" applyAlignment="1">
      <alignment horizontal="center" vertical="center"/>
    </xf>
    <xf numFmtId="179" fontId="8" fillId="0" borderId="68" xfId="0" applyNumberFormat="1" applyFont="1" applyBorder="1" applyAlignment="1">
      <alignment horizontal="center" vertical="center"/>
    </xf>
    <xf numFmtId="179" fontId="8" fillId="0" borderId="71" xfId="0" applyNumberFormat="1" applyFont="1" applyBorder="1" applyAlignment="1">
      <alignment horizontal="center" vertical="center"/>
    </xf>
    <xf numFmtId="179" fontId="18" fillId="0" borderId="66" xfId="0" applyNumberFormat="1" applyFont="1" applyBorder="1" applyAlignment="1">
      <alignment horizontal="center" vertical="center"/>
    </xf>
    <xf numFmtId="179" fontId="18" fillId="0" borderId="65" xfId="0" applyNumberFormat="1" applyFont="1" applyBorder="1" applyAlignment="1">
      <alignment horizontal="center" vertical="center"/>
    </xf>
    <xf numFmtId="179" fontId="2" fillId="0" borderId="64" xfId="0" applyNumberFormat="1" applyFont="1" applyBorder="1" applyAlignment="1">
      <alignment horizontal="center" vertical="center"/>
    </xf>
    <xf numFmtId="179" fontId="18" fillId="0" borderId="61" xfId="0" applyNumberFormat="1" applyFont="1" applyBorder="1" applyAlignment="1">
      <alignment horizontal="center" vertical="center"/>
    </xf>
    <xf numFmtId="179" fontId="18" fillId="0" borderId="60" xfId="0" applyNumberFormat="1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18" borderId="58" xfId="0" applyFont="1" applyFill="1" applyBorder="1" applyAlignment="1">
      <alignment horizontal="center" vertical="center"/>
    </xf>
    <xf numFmtId="0" fontId="18" fillId="18" borderId="60" xfId="0" applyFont="1" applyFill="1" applyBorder="1" applyAlignment="1">
      <alignment horizontal="center" vertical="center"/>
    </xf>
    <xf numFmtId="0" fontId="18" fillId="18" borderId="57" xfId="0" applyFont="1" applyFill="1" applyBorder="1" applyAlignment="1">
      <alignment horizontal="center" vertical="center"/>
    </xf>
    <xf numFmtId="0" fontId="18" fillId="18" borderId="61" xfId="0" applyFont="1" applyFill="1" applyBorder="1" applyAlignment="1">
      <alignment horizontal="center" vertical="center"/>
    </xf>
    <xf numFmtId="0" fontId="18" fillId="18" borderId="59" xfId="0" applyFont="1" applyFill="1" applyBorder="1" applyAlignment="1">
      <alignment horizontal="center" vertical="center"/>
    </xf>
    <xf numFmtId="0" fontId="18" fillId="18" borderId="56" xfId="0" applyFont="1" applyFill="1" applyBorder="1" applyAlignment="1">
      <alignment horizontal="center" vertical="center"/>
    </xf>
    <xf numFmtId="0" fontId="18" fillId="18" borderId="55" xfId="0" applyFont="1" applyFill="1" applyBorder="1" applyAlignment="1">
      <alignment horizontal="center" vertical="center"/>
    </xf>
    <xf numFmtId="0" fontId="2" fillId="18" borderId="54" xfId="0" applyFont="1" applyFill="1" applyBorder="1" applyAlignment="1">
      <alignment horizontal="center" vertical="center"/>
    </xf>
    <xf numFmtId="178" fontId="18" fillId="18" borderId="142" xfId="0" applyNumberFormat="1" applyFont="1" applyFill="1" applyBorder="1" applyAlignment="1">
      <alignment horizontal="center" vertical="center"/>
    </xf>
    <xf numFmtId="178" fontId="18" fillId="18" borderId="149" xfId="0" applyNumberFormat="1" applyFont="1" applyFill="1" applyBorder="1" applyAlignment="1">
      <alignment horizontal="center" vertical="center"/>
    </xf>
    <xf numFmtId="0" fontId="18" fillId="18" borderId="142" xfId="0" applyFont="1" applyFill="1" applyBorder="1" applyAlignment="1">
      <alignment horizontal="center" vertical="center"/>
    </xf>
    <xf numFmtId="178" fontId="18" fillId="18" borderId="143" xfId="0" applyNumberFormat="1" applyFont="1" applyFill="1" applyBorder="1" applyAlignment="1">
      <alignment horizontal="center" vertical="center"/>
    </xf>
    <xf numFmtId="178" fontId="18" fillId="18" borderId="150" xfId="0" applyNumberFormat="1" applyFont="1" applyFill="1" applyBorder="1" applyAlignment="1">
      <alignment horizontal="center" vertical="center"/>
    </xf>
    <xf numFmtId="178" fontId="18" fillId="18" borderId="59" xfId="0" applyNumberFormat="1" applyFont="1" applyFill="1" applyBorder="1" applyAlignment="1">
      <alignment horizontal="center" vertical="center"/>
    </xf>
    <xf numFmtId="178" fontId="18" fillId="18" borderId="58" xfId="0" applyNumberFormat="1" applyFont="1" applyFill="1" applyBorder="1" applyAlignment="1">
      <alignment horizontal="center" vertical="center"/>
    </xf>
    <xf numFmtId="0" fontId="18" fillId="18" borderId="149" xfId="0" applyFont="1" applyFill="1" applyBorder="1" applyAlignment="1">
      <alignment horizontal="center" vertical="center"/>
    </xf>
    <xf numFmtId="0" fontId="18" fillId="18" borderId="143" xfId="0" applyFont="1" applyFill="1" applyBorder="1" applyAlignment="1">
      <alignment horizontal="center" vertical="center"/>
    </xf>
    <xf numFmtId="0" fontId="18" fillId="18" borderId="140" xfId="0" applyFont="1" applyFill="1" applyBorder="1" applyAlignment="1">
      <alignment horizontal="center" vertical="center"/>
    </xf>
    <xf numFmtId="0" fontId="24" fillId="18" borderId="141" xfId="0" applyFont="1" applyFill="1" applyBorder="1" applyAlignment="1">
      <alignment horizontal="center" vertical="center"/>
    </xf>
    <xf numFmtId="0" fontId="24" fillId="18" borderId="140" xfId="0" applyFont="1" applyFill="1" applyBorder="1" applyAlignment="1">
      <alignment horizontal="center" vertical="center"/>
    </xf>
    <xf numFmtId="0" fontId="24" fillId="18" borderId="139" xfId="0" applyFont="1" applyFill="1" applyBorder="1" applyAlignment="1">
      <alignment horizontal="center" vertical="center"/>
    </xf>
    <xf numFmtId="0" fontId="2" fillId="18" borderId="138" xfId="0" applyFont="1" applyFill="1" applyBorder="1" applyAlignment="1">
      <alignment horizontal="center" vertical="center"/>
    </xf>
    <xf numFmtId="179" fontId="18" fillId="0" borderId="44" xfId="0" applyNumberFormat="1" applyFont="1" applyBorder="1" applyAlignment="1">
      <alignment horizontal="center" vertical="center"/>
    </xf>
    <xf numFmtId="179" fontId="18" fillId="0" borderId="46" xfId="0" applyNumberFormat="1" applyFont="1" applyBorder="1" applyAlignment="1">
      <alignment horizontal="center" vertical="center"/>
    </xf>
    <xf numFmtId="179" fontId="18" fillId="0" borderId="43" xfId="0" applyNumberFormat="1" applyFont="1" applyBorder="1" applyAlignment="1">
      <alignment horizontal="center" vertical="center"/>
    </xf>
    <xf numFmtId="179" fontId="18" fillId="0" borderId="47" xfId="0" applyNumberFormat="1" applyFont="1" applyBorder="1" applyAlignment="1">
      <alignment horizontal="center" vertical="center"/>
    </xf>
    <xf numFmtId="179" fontId="18" fillId="0" borderId="82" xfId="0" applyNumberFormat="1" applyFont="1" applyBorder="1" applyAlignment="1">
      <alignment horizontal="center" vertical="center"/>
    </xf>
    <xf numFmtId="179" fontId="18" fillId="0" borderId="45" xfId="0" applyNumberFormat="1" applyFont="1" applyBorder="1" applyAlignment="1">
      <alignment horizontal="center" vertical="center"/>
    </xf>
    <xf numFmtId="179" fontId="18" fillId="0" borderId="42" xfId="0" applyNumberFormat="1" applyFont="1" applyBorder="1" applyAlignment="1">
      <alignment horizontal="center" vertical="center"/>
    </xf>
    <xf numFmtId="179" fontId="18" fillId="0" borderId="41" xfId="0" applyNumberFormat="1" applyFont="1" applyBorder="1" applyAlignment="1">
      <alignment horizontal="center" vertical="center"/>
    </xf>
    <xf numFmtId="0" fontId="21" fillId="0" borderId="98" xfId="0" applyFont="1" applyBorder="1" applyAlignment="1">
      <alignment horizontal="center" vertical="center"/>
    </xf>
    <xf numFmtId="179" fontId="18" fillId="0" borderId="99" xfId="0" applyNumberFormat="1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18" fillId="0" borderId="148" xfId="0" applyFont="1" applyBorder="1" applyAlignment="1">
      <alignment horizontal="center" vertical="center"/>
    </xf>
    <xf numFmtId="179" fontId="18" fillId="0" borderId="58" xfId="0" applyNumberFormat="1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179" fontId="18" fillId="0" borderId="133" xfId="0" applyNumberFormat="1" applyFont="1" applyBorder="1" applyAlignment="1">
      <alignment horizontal="center" vertical="center"/>
    </xf>
    <xf numFmtId="179" fontId="18" fillId="0" borderId="132" xfId="0" applyNumberFormat="1" applyFont="1" applyBorder="1" applyAlignment="1">
      <alignment horizontal="center" vertical="center"/>
    </xf>
    <xf numFmtId="179" fontId="18" fillId="0" borderId="131" xfId="0" applyNumberFormat="1" applyFont="1" applyBorder="1" applyAlignment="1">
      <alignment horizontal="center" vertical="center"/>
    </xf>
    <xf numFmtId="179" fontId="18" fillId="0" borderId="130" xfId="0" applyNumberFormat="1" applyFont="1" applyBorder="1" applyAlignment="1">
      <alignment horizontal="center" vertical="center"/>
    </xf>
    <xf numFmtId="179" fontId="2" fillId="0" borderId="129" xfId="0" applyNumberFormat="1" applyFont="1" applyBorder="1" applyAlignment="1">
      <alignment horizontal="center" vertical="center"/>
    </xf>
    <xf numFmtId="0" fontId="21" fillId="0" borderId="101" xfId="0" applyFont="1" applyBorder="1" applyAlignment="1">
      <alignment horizontal="center" vertical="center"/>
    </xf>
    <xf numFmtId="0" fontId="21" fillId="12" borderId="102" xfId="0" applyFont="1" applyFill="1" applyBorder="1" applyAlignment="1">
      <alignment horizontal="center" vertical="center"/>
    </xf>
    <xf numFmtId="0" fontId="18" fillId="12" borderId="148" xfId="0" applyFont="1" applyFill="1" applyBorder="1" applyAlignment="1">
      <alignment horizontal="center" vertical="center"/>
    </xf>
    <xf numFmtId="0" fontId="2" fillId="12" borderId="147" xfId="0" applyFont="1" applyFill="1" applyBorder="1" applyAlignment="1">
      <alignment horizontal="center" vertical="center"/>
    </xf>
    <xf numFmtId="179" fontId="18" fillId="0" borderId="135" xfId="0" applyNumberFormat="1" applyFont="1" applyBorder="1" applyAlignment="1">
      <alignment horizontal="center" vertical="center"/>
    </xf>
    <xf numFmtId="179" fontId="18" fillId="0" borderId="136" xfId="0" applyNumberFormat="1" applyFont="1" applyBorder="1" applyAlignment="1">
      <alignment horizontal="center" vertical="center"/>
    </xf>
    <xf numFmtId="179" fontId="18" fillId="0" borderId="134" xfId="0" applyNumberFormat="1" applyFont="1" applyBorder="1" applyAlignment="1">
      <alignment horizontal="center" vertical="center"/>
    </xf>
    <xf numFmtId="179" fontId="18" fillId="0" borderId="98" xfId="0" applyNumberFormat="1" applyFont="1" applyBorder="1" applyAlignment="1">
      <alignment horizontal="center" vertical="center"/>
    </xf>
    <xf numFmtId="179" fontId="18" fillId="0" borderId="97" xfId="0" applyNumberFormat="1" applyFont="1" applyBorder="1" applyAlignment="1">
      <alignment horizontal="center" vertical="center"/>
    </xf>
    <xf numFmtId="179" fontId="18" fillId="0" borderId="102" xfId="0" applyNumberFormat="1" applyFont="1" applyBorder="1" applyAlignment="1">
      <alignment horizontal="center" vertical="center"/>
    </xf>
    <xf numFmtId="179" fontId="18" fillId="0" borderId="101" xfId="0" applyNumberFormat="1" applyFont="1" applyBorder="1" applyAlignment="1">
      <alignment horizontal="center" vertical="center"/>
    </xf>
    <xf numFmtId="179" fontId="18" fillId="0" borderId="100" xfId="0" applyNumberFormat="1" applyFont="1" applyBorder="1" applyAlignment="1">
      <alignment horizontal="center" vertical="center"/>
    </xf>
    <xf numFmtId="179" fontId="18" fillId="0" borderId="148" xfId="0" applyNumberFormat="1" applyFont="1" applyBorder="1" applyAlignment="1">
      <alignment horizontal="center" vertical="center"/>
    </xf>
    <xf numFmtId="179" fontId="2" fillId="0" borderId="147" xfId="0" applyNumberFormat="1" applyFont="1" applyBorder="1" applyAlignment="1">
      <alignment horizontal="center" vertical="center"/>
    </xf>
    <xf numFmtId="179" fontId="18" fillId="0" borderId="57" xfId="0" applyNumberFormat="1" applyFont="1" applyBorder="1" applyAlignment="1">
      <alignment horizontal="center" vertical="center"/>
    </xf>
    <xf numFmtId="179" fontId="18" fillId="0" borderId="59" xfId="0" applyNumberFormat="1" applyFont="1" applyBorder="1" applyAlignment="1">
      <alignment horizontal="center" vertical="center"/>
    </xf>
    <xf numFmtId="179" fontId="18" fillId="0" borderId="56" xfId="0" applyNumberFormat="1" applyFont="1" applyBorder="1" applyAlignment="1">
      <alignment horizontal="center" vertical="center"/>
    </xf>
    <xf numFmtId="179" fontId="18" fillId="0" borderId="55" xfId="0" applyNumberFormat="1" applyFont="1" applyBorder="1" applyAlignment="1">
      <alignment horizontal="center" vertical="center"/>
    </xf>
    <xf numFmtId="179" fontId="2" fillId="0" borderId="54" xfId="0" applyNumberFormat="1" applyFont="1" applyBorder="1" applyAlignment="1">
      <alignment horizontal="center" vertical="center"/>
    </xf>
    <xf numFmtId="179" fontId="18" fillId="0" borderId="142" xfId="0" applyNumberFormat="1" applyFont="1" applyBorder="1" applyAlignment="1">
      <alignment horizontal="center" vertical="center"/>
    </xf>
    <xf numFmtId="179" fontId="18" fillId="0" borderId="149" xfId="0" applyNumberFormat="1" applyFont="1" applyBorder="1" applyAlignment="1">
      <alignment horizontal="center" vertical="center"/>
    </xf>
    <xf numFmtId="179" fontId="18" fillId="0" borderId="141" xfId="0" applyNumberFormat="1" applyFont="1" applyBorder="1" applyAlignment="1">
      <alignment horizontal="center" vertical="center"/>
    </xf>
    <xf numFmtId="179" fontId="18" fillId="0" borderId="150" xfId="0" applyNumberFormat="1" applyFont="1" applyBorder="1" applyAlignment="1">
      <alignment horizontal="center" vertical="center"/>
    </xf>
    <xf numFmtId="179" fontId="18" fillId="0" borderId="143" xfId="0" applyNumberFormat="1" applyFont="1" applyBorder="1" applyAlignment="1">
      <alignment horizontal="center" vertical="center"/>
    </xf>
    <xf numFmtId="179" fontId="18" fillId="0" borderId="140" xfId="0" applyNumberFormat="1" applyFont="1" applyBorder="1" applyAlignment="1">
      <alignment horizontal="center" vertical="center"/>
    </xf>
    <xf numFmtId="179" fontId="18" fillId="0" borderId="139" xfId="0" applyNumberFormat="1" applyFont="1" applyBorder="1" applyAlignment="1">
      <alignment horizontal="center" vertical="center"/>
    </xf>
    <xf numFmtId="179" fontId="2" fillId="0" borderId="138" xfId="0" applyNumberFormat="1" applyFont="1" applyBorder="1" applyAlignment="1">
      <alignment horizontal="center" vertical="center"/>
    </xf>
    <xf numFmtId="178" fontId="18" fillId="2" borderId="142" xfId="0" applyNumberFormat="1" applyFont="1" applyFill="1" applyBorder="1" applyAlignment="1">
      <alignment horizontal="center" vertical="center"/>
    </xf>
    <xf numFmtId="178" fontId="18" fillId="0" borderId="149" xfId="0" applyNumberFormat="1" applyFont="1" applyBorder="1" applyAlignment="1">
      <alignment horizontal="center" vertical="center"/>
    </xf>
    <xf numFmtId="0" fontId="18" fillId="2" borderId="142" xfId="0" applyFont="1" applyFill="1" applyBorder="1" applyAlignment="1">
      <alignment horizontal="center" vertical="center"/>
    </xf>
    <xf numFmtId="0" fontId="18" fillId="2" borderId="141" xfId="0" applyFont="1" applyFill="1" applyBorder="1" applyAlignment="1">
      <alignment horizontal="center" vertical="center"/>
    </xf>
    <xf numFmtId="178" fontId="18" fillId="2" borderId="149" xfId="0" applyNumberFormat="1" applyFont="1" applyFill="1" applyBorder="1" applyAlignment="1">
      <alignment horizontal="center" vertical="center"/>
    </xf>
    <xf numFmtId="178" fontId="18" fillId="2" borderId="143" xfId="0" applyNumberFormat="1" applyFont="1" applyFill="1" applyBorder="1" applyAlignment="1">
      <alignment horizontal="center" vertical="center"/>
    </xf>
    <xf numFmtId="178" fontId="18" fillId="2" borderId="150" xfId="0" applyNumberFormat="1" applyFont="1" applyFill="1" applyBorder="1" applyAlignment="1">
      <alignment horizontal="center" vertical="center"/>
    </xf>
    <xf numFmtId="0" fontId="18" fillId="2" borderId="149" xfId="0" applyFont="1" applyFill="1" applyBorder="1" applyAlignment="1">
      <alignment horizontal="center" vertical="center"/>
    </xf>
    <xf numFmtId="0" fontId="18" fillId="2" borderId="140" xfId="0" applyFont="1" applyFill="1" applyBorder="1" applyAlignment="1">
      <alignment horizontal="center" vertical="center"/>
    </xf>
    <xf numFmtId="0" fontId="18" fillId="2" borderId="143" xfId="0" applyFont="1" applyFill="1" applyBorder="1" applyAlignment="1">
      <alignment horizontal="center" vertical="center"/>
    </xf>
    <xf numFmtId="178" fontId="18" fillId="0" borderId="143" xfId="0" applyNumberFormat="1" applyFont="1" applyBorder="1" applyAlignment="1">
      <alignment horizontal="center" vertical="center"/>
    </xf>
    <xf numFmtId="178" fontId="18" fillId="0" borderId="142" xfId="0" applyNumberFormat="1" applyFont="1" applyBorder="1" applyAlignment="1">
      <alignment horizontal="center" vertical="center"/>
    </xf>
    <xf numFmtId="178" fontId="18" fillId="0" borderId="150" xfId="0" applyNumberFormat="1" applyFont="1" applyBorder="1" applyAlignment="1">
      <alignment horizontal="center" vertical="center"/>
    </xf>
    <xf numFmtId="179" fontId="24" fillId="0" borderId="170" xfId="0" applyNumberFormat="1" applyFont="1" applyBorder="1" applyAlignment="1">
      <alignment horizontal="center" vertical="center"/>
    </xf>
    <xf numFmtId="179" fontId="8" fillId="0" borderId="143" xfId="0" applyNumberFormat="1" applyFont="1" applyBorder="1" applyAlignment="1">
      <alignment horizontal="center" vertical="center"/>
    </xf>
    <xf numFmtId="179" fontId="8" fillId="0" borderId="142" xfId="0" applyNumberFormat="1" applyFont="1" applyBorder="1" applyAlignment="1">
      <alignment horizontal="center" vertical="center"/>
    </xf>
    <xf numFmtId="179" fontId="8" fillId="0" borderId="149" xfId="0" applyNumberFormat="1" applyFont="1" applyBorder="1" applyAlignment="1">
      <alignment horizontal="center" vertical="center"/>
    </xf>
    <xf numFmtId="178" fontId="8" fillId="0" borderId="142" xfId="0" applyNumberFormat="1" applyFont="1" applyBorder="1" applyAlignment="1">
      <alignment horizontal="center" vertical="center"/>
    </xf>
    <xf numFmtId="178" fontId="8" fillId="0" borderId="143" xfId="0" applyNumberFormat="1" applyFont="1" applyBorder="1" applyAlignment="1">
      <alignment horizontal="center" vertical="center"/>
    </xf>
    <xf numFmtId="178" fontId="8" fillId="0" borderId="149" xfId="0" applyNumberFormat="1" applyFont="1" applyBorder="1" applyAlignment="1">
      <alignment horizontal="center" vertical="center"/>
    </xf>
    <xf numFmtId="179" fontId="8" fillId="0" borderId="45" xfId="0" applyNumberFormat="1" applyFont="1" applyBorder="1" applyAlignment="1">
      <alignment horizontal="center" vertical="center"/>
    </xf>
    <xf numFmtId="179" fontId="8" fillId="0" borderId="44" xfId="0" applyNumberFormat="1" applyFont="1" applyBorder="1" applyAlignment="1">
      <alignment horizontal="center" vertical="center"/>
    </xf>
    <xf numFmtId="179" fontId="8" fillId="0" borderId="47" xfId="0" applyNumberFormat="1" applyFont="1" applyBorder="1" applyAlignment="1">
      <alignment horizontal="center" vertical="center"/>
    </xf>
    <xf numFmtId="179" fontId="18" fillId="0" borderId="0" xfId="0" applyNumberFormat="1" applyFont="1" applyAlignment="1">
      <alignment horizontal="center" vertical="center"/>
    </xf>
    <xf numFmtId="179" fontId="18" fillId="0" borderId="28" xfId="0" applyNumberFormat="1" applyFont="1" applyBorder="1" applyAlignment="1">
      <alignment horizontal="center" vertical="center"/>
    </xf>
    <xf numFmtId="179" fontId="18" fillId="0" borderId="29" xfId="0" applyNumberFormat="1" applyFont="1" applyBorder="1" applyAlignment="1">
      <alignment horizontal="center" vertical="center"/>
    </xf>
    <xf numFmtId="179" fontId="18" fillId="0" borderId="25" xfId="0" applyNumberFormat="1" applyFont="1" applyBorder="1" applyAlignment="1">
      <alignment horizontal="center" vertical="center"/>
    </xf>
    <xf numFmtId="179" fontId="18" fillId="0" borderId="26" xfId="0" applyNumberFormat="1" applyFont="1" applyBorder="1" applyAlignment="1">
      <alignment horizontal="center" vertical="center"/>
    </xf>
    <xf numFmtId="179" fontId="18" fillId="0" borderId="145" xfId="0" applyNumberFormat="1" applyFont="1" applyBorder="1" applyAlignment="1">
      <alignment horizontal="center" vertical="center"/>
    </xf>
    <xf numFmtId="179" fontId="18" fillId="0" borderId="93" xfId="0" applyNumberFormat="1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95" xfId="0" applyFont="1" applyBorder="1" applyAlignment="1">
      <alignment horizontal="center" vertical="center"/>
    </xf>
    <xf numFmtId="179" fontId="8" fillId="0" borderId="46" xfId="0" applyNumberFormat="1" applyFont="1" applyBorder="1" applyAlignment="1">
      <alignment horizontal="center" vertical="center"/>
    </xf>
    <xf numFmtId="179" fontId="8" fillId="0" borderId="43" xfId="0" applyNumberFormat="1" applyFont="1" applyBorder="1" applyAlignment="1">
      <alignment horizontal="center" vertical="center"/>
    </xf>
    <xf numFmtId="179" fontId="4" fillId="0" borderId="142" xfId="0" applyNumberFormat="1" applyFont="1" applyBorder="1" applyAlignment="1">
      <alignment horizontal="center" vertical="center"/>
    </xf>
    <xf numFmtId="179" fontId="4" fillId="0" borderId="150" xfId="0" applyNumberFormat="1" applyFont="1" applyBorder="1" applyAlignment="1">
      <alignment horizontal="center" vertical="center"/>
    </xf>
    <xf numFmtId="179" fontId="4" fillId="0" borderId="143" xfId="0" applyNumberFormat="1" applyFont="1" applyBorder="1" applyAlignment="1">
      <alignment horizontal="center" vertical="center"/>
    </xf>
    <xf numFmtId="179" fontId="4" fillId="0" borderId="69" xfId="0" applyNumberFormat="1" applyFont="1" applyBorder="1" applyAlignment="1">
      <alignment horizontal="center" vertical="center"/>
    </xf>
    <xf numFmtId="179" fontId="4" fillId="0" borderId="149" xfId="0" applyNumberFormat="1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178" fontId="4" fillId="0" borderId="143" xfId="0" applyNumberFormat="1" applyFont="1" applyBorder="1" applyAlignment="1">
      <alignment horizontal="center" vertical="center"/>
    </xf>
    <xf numFmtId="178" fontId="4" fillId="0" borderId="142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0" fontId="4" fillId="0" borderId="149" xfId="0" applyFont="1" applyBorder="1" applyAlignment="1">
      <alignment horizontal="center" vertical="center"/>
    </xf>
    <xf numFmtId="179" fontId="4" fillId="0" borderId="44" xfId="0" applyNumberFormat="1" applyFont="1" applyBorder="1" applyAlignment="1">
      <alignment horizontal="center" vertical="center"/>
    </xf>
    <xf numFmtId="179" fontId="4" fillId="0" borderId="46" xfId="0" applyNumberFormat="1" applyFont="1" applyBorder="1" applyAlignment="1">
      <alignment horizontal="center" vertical="center"/>
    </xf>
    <xf numFmtId="179" fontId="4" fillId="0" borderId="45" xfId="0" applyNumberFormat="1" applyFont="1" applyBorder="1" applyAlignment="1">
      <alignment horizontal="center" vertical="center"/>
    </xf>
    <xf numFmtId="179" fontId="4" fillId="0" borderId="42" xfId="0" applyNumberFormat="1" applyFont="1" applyBorder="1" applyAlignment="1">
      <alignment horizontal="center" vertical="center"/>
    </xf>
    <xf numFmtId="179" fontId="2" fillId="0" borderId="40" xfId="0" applyNumberFormat="1" applyFont="1" applyBorder="1" applyAlignment="1">
      <alignment horizontal="center" vertical="center"/>
    </xf>
    <xf numFmtId="179" fontId="24" fillId="0" borderId="98" xfId="0" applyNumberFormat="1" applyFont="1" applyBorder="1" applyAlignment="1">
      <alignment horizontal="center" vertical="center"/>
    </xf>
    <xf numFmtId="179" fontId="21" fillId="0" borderId="58" xfId="0" applyNumberFormat="1" applyFont="1" applyBorder="1" applyAlignment="1">
      <alignment horizontal="center" vertical="center"/>
    </xf>
    <xf numFmtId="179" fontId="21" fillId="0" borderId="60" xfId="0" applyNumberFormat="1" applyFont="1" applyBorder="1" applyAlignment="1">
      <alignment horizontal="center" vertical="center"/>
    </xf>
    <xf numFmtId="179" fontId="18" fillId="12" borderId="148" xfId="0" applyNumberFormat="1" applyFont="1" applyFill="1" applyBorder="1" applyAlignment="1">
      <alignment horizontal="center" vertical="center"/>
    </xf>
    <xf numFmtId="179" fontId="2" fillId="12" borderId="147" xfId="0" applyNumberFormat="1" applyFont="1" applyFill="1" applyBorder="1" applyAlignment="1">
      <alignment horizontal="center" vertical="center"/>
    </xf>
    <xf numFmtId="179" fontId="18" fillId="4" borderId="41" xfId="0" applyNumberFormat="1" applyFont="1" applyFill="1" applyBorder="1" applyAlignment="1">
      <alignment horizontal="center" vertical="center"/>
    </xf>
    <xf numFmtId="179" fontId="2" fillId="4" borderId="40" xfId="0" applyNumberFormat="1" applyFont="1" applyFill="1" applyBorder="1" applyAlignment="1">
      <alignment horizontal="center" vertical="center"/>
    </xf>
    <xf numFmtId="179" fontId="18" fillId="14" borderId="77" xfId="0" applyNumberFormat="1" applyFont="1" applyFill="1" applyBorder="1" applyAlignment="1">
      <alignment horizontal="center" vertical="center"/>
    </xf>
    <xf numFmtId="179" fontId="2" fillId="14" borderId="76" xfId="0" applyNumberFormat="1" applyFont="1" applyFill="1" applyBorder="1" applyAlignment="1">
      <alignment horizontal="center" vertical="center"/>
    </xf>
    <xf numFmtId="179" fontId="8" fillId="0" borderId="70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179" fontId="8" fillId="0" borderId="69" xfId="0" applyNumberFormat="1" applyFont="1" applyBorder="1" applyAlignment="1">
      <alignment horizontal="center" vertical="center"/>
    </xf>
    <xf numFmtId="179" fontId="2" fillId="0" borderId="144" xfId="0" applyNumberFormat="1" applyFont="1" applyBorder="1" applyAlignment="1">
      <alignment horizontal="center" vertical="center"/>
    </xf>
    <xf numFmtId="179" fontId="8" fillId="0" borderId="42" xfId="0" applyNumberFormat="1" applyFont="1" applyBorder="1" applyAlignment="1">
      <alignment horizontal="center" vertical="center"/>
    </xf>
    <xf numFmtId="179" fontId="18" fillId="0" borderId="13" xfId="0" applyNumberFormat="1" applyFont="1" applyBorder="1" applyAlignment="1">
      <alignment horizontal="center" vertical="center"/>
    </xf>
    <xf numFmtId="179" fontId="18" fillId="0" borderId="17" xfId="0" applyNumberFormat="1" applyFont="1" applyBorder="1" applyAlignment="1">
      <alignment horizontal="center" vertical="center"/>
    </xf>
    <xf numFmtId="179" fontId="18" fillId="0" borderId="12" xfId="0" applyNumberFormat="1" applyFont="1" applyBorder="1" applyAlignment="1">
      <alignment horizontal="center" vertical="center"/>
    </xf>
    <xf numFmtId="179" fontId="18" fillId="0" borderId="15" xfId="0" applyNumberFormat="1" applyFont="1" applyBorder="1" applyAlignment="1">
      <alignment horizontal="center" vertical="center"/>
    </xf>
    <xf numFmtId="179" fontId="18" fillId="0" borderId="14" xfId="0" applyNumberFormat="1" applyFont="1" applyBorder="1" applyAlignment="1">
      <alignment horizontal="center" vertical="center"/>
    </xf>
    <xf numFmtId="179" fontId="18" fillId="0" borderId="11" xfId="0" applyNumberFormat="1" applyFont="1" applyBorder="1" applyAlignment="1">
      <alignment horizontal="center" vertical="center"/>
    </xf>
    <xf numFmtId="179" fontId="18" fillId="0" borderId="10" xfId="0" applyNumberFormat="1" applyFont="1" applyBorder="1" applyAlignment="1">
      <alignment horizontal="center" vertical="center"/>
    </xf>
    <xf numFmtId="0" fontId="27" fillId="0" borderId="142" xfId="0" applyFont="1" applyBorder="1" applyAlignment="1">
      <alignment horizontal="center" vertical="center"/>
    </xf>
    <xf numFmtId="0" fontId="12" fillId="12" borderId="98" xfId="0" applyFont="1" applyFill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2" fillId="12" borderId="98" xfId="0" applyFont="1" applyFill="1" applyBorder="1" applyAlignment="1">
      <alignment horizontal="center" vertical="center"/>
    </xf>
    <xf numFmtId="0" fontId="2" fillId="12" borderId="101" xfId="0" applyFont="1" applyFill="1" applyBorder="1" applyAlignment="1">
      <alignment horizontal="center" vertical="center"/>
    </xf>
    <xf numFmtId="0" fontId="2" fillId="12" borderId="99" xfId="0" applyFont="1" applyFill="1" applyBorder="1" applyAlignment="1">
      <alignment horizontal="center" vertical="center"/>
    </xf>
    <xf numFmtId="0" fontId="2" fillId="12" borderId="102" xfId="0" applyFont="1" applyFill="1" applyBorder="1" applyAlignment="1">
      <alignment horizontal="center" vertical="center"/>
    </xf>
    <xf numFmtId="0" fontId="2" fillId="12" borderId="100" xfId="0" applyFont="1" applyFill="1" applyBorder="1" applyAlignment="1">
      <alignment horizontal="center" vertical="center"/>
    </xf>
    <xf numFmtId="0" fontId="2" fillId="12" borderId="97" xfId="0" applyFont="1" applyFill="1" applyBorder="1" applyAlignment="1">
      <alignment horizontal="center" vertical="center"/>
    </xf>
    <xf numFmtId="0" fontId="2" fillId="12" borderId="96" xfId="0" applyFont="1" applyFill="1" applyBorder="1" applyAlignment="1">
      <alignment horizontal="center" vertical="center"/>
    </xf>
    <xf numFmtId="0" fontId="2" fillId="12" borderId="95" xfId="0" applyFont="1" applyFill="1" applyBorder="1" applyAlignment="1">
      <alignment horizontal="center" vertical="center"/>
    </xf>
    <xf numFmtId="179" fontId="2" fillId="0" borderId="68" xfId="0" applyNumberFormat="1" applyFont="1" applyBorder="1" applyAlignment="1">
      <alignment horizontal="center" vertical="center"/>
    </xf>
    <xf numFmtId="179" fontId="2" fillId="0" borderId="70" xfId="0" applyNumberFormat="1" applyFont="1" applyBorder="1" applyAlignment="1">
      <alignment horizontal="center" vertical="center"/>
    </xf>
    <xf numFmtId="179" fontId="2" fillId="0" borderId="67" xfId="0" applyNumberFormat="1" applyFont="1" applyBorder="1" applyAlignment="1">
      <alignment horizontal="center" vertical="center"/>
    </xf>
    <xf numFmtId="179" fontId="2" fillId="0" borderId="71" xfId="0" applyNumberFormat="1" applyFont="1" applyBorder="1" applyAlignment="1">
      <alignment horizontal="center" vertical="center"/>
    </xf>
    <xf numFmtId="179" fontId="2" fillId="0" borderId="69" xfId="0" applyNumberFormat="1" applyFont="1" applyBorder="1" applyAlignment="1">
      <alignment horizontal="center" vertical="center"/>
    </xf>
    <xf numFmtId="179" fontId="2" fillId="0" borderId="72" xfId="0" applyNumberFormat="1" applyFont="1" applyBorder="1" applyAlignment="1">
      <alignment horizontal="center" vertical="center"/>
    </xf>
    <xf numFmtId="179" fontId="2" fillId="0" borderId="66" xfId="0" applyNumberFormat="1" applyFont="1" applyBorder="1" applyAlignment="1">
      <alignment horizontal="center" vertical="center"/>
    </xf>
    <xf numFmtId="179" fontId="2" fillId="0" borderId="65" xfId="0" applyNumberFormat="1" applyFont="1" applyBorder="1" applyAlignment="1">
      <alignment horizontal="center" vertical="center"/>
    </xf>
    <xf numFmtId="0" fontId="12" fillId="0" borderId="142" xfId="0" applyFont="1" applyBorder="1" applyAlignment="1">
      <alignment horizontal="center" vertical="center"/>
    </xf>
    <xf numFmtId="0" fontId="2" fillId="0" borderId="141" xfId="0" applyFont="1" applyBorder="1" applyAlignment="1">
      <alignment horizontal="center" vertical="center"/>
    </xf>
    <xf numFmtId="0" fontId="2" fillId="0" borderId="151" xfId="0" applyFont="1" applyBorder="1" applyAlignment="1">
      <alignment horizontal="center" vertical="center"/>
    </xf>
    <xf numFmtId="179" fontId="2" fillId="0" borderId="44" xfId="0" applyNumberFormat="1" applyFont="1" applyBorder="1" applyAlignment="1">
      <alignment horizontal="center" vertical="center"/>
    </xf>
    <xf numFmtId="179" fontId="2" fillId="0" borderId="46" xfId="0" applyNumberFormat="1" applyFont="1" applyBorder="1" applyAlignment="1">
      <alignment horizontal="center" vertical="center"/>
    </xf>
    <xf numFmtId="179" fontId="2" fillId="0" borderId="43" xfId="0" applyNumberFormat="1" applyFont="1" applyBorder="1" applyAlignment="1">
      <alignment horizontal="center" vertical="center"/>
    </xf>
    <xf numFmtId="179" fontId="2" fillId="0" borderId="47" xfId="0" applyNumberFormat="1" applyFont="1" applyBorder="1" applyAlignment="1">
      <alignment horizontal="center" vertical="center"/>
    </xf>
    <xf numFmtId="179" fontId="2" fillId="0" borderId="45" xfId="0" applyNumberFormat="1" applyFont="1" applyBorder="1" applyAlignment="1">
      <alignment horizontal="center" vertical="center"/>
    </xf>
    <xf numFmtId="179" fontId="2" fillId="0" borderId="48" xfId="0" applyNumberFormat="1" applyFont="1" applyBorder="1" applyAlignment="1">
      <alignment horizontal="center" vertical="center"/>
    </xf>
    <xf numFmtId="179" fontId="2" fillId="0" borderId="42" xfId="0" applyNumberFormat="1" applyFont="1" applyBorder="1" applyAlignment="1">
      <alignment horizontal="center" vertical="center"/>
    </xf>
    <xf numFmtId="179" fontId="2" fillId="0" borderId="41" xfId="0" applyNumberFormat="1" applyFont="1" applyBorder="1" applyAlignment="1">
      <alignment horizontal="center" vertical="center"/>
    </xf>
    <xf numFmtId="179" fontId="2" fillId="0" borderId="98" xfId="0" applyNumberFormat="1" applyFont="1" applyBorder="1" applyAlignment="1">
      <alignment horizontal="center" vertical="center"/>
    </xf>
    <xf numFmtId="179" fontId="2" fillId="0" borderId="97" xfId="0" applyNumberFormat="1" applyFont="1" applyBorder="1" applyAlignment="1">
      <alignment horizontal="center" vertical="center"/>
    </xf>
    <xf numFmtId="179" fontId="2" fillId="0" borderId="102" xfId="0" applyNumberFormat="1" applyFont="1" applyBorder="1" applyAlignment="1">
      <alignment horizontal="center" vertical="center"/>
    </xf>
    <xf numFmtId="179" fontId="2" fillId="0" borderId="99" xfId="0" applyNumberFormat="1" applyFont="1" applyBorder="1" applyAlignment="1">
      <alignment horizontal="center" vertical="center"/>
    </xf>
    <xf numFmtId="179" fontId="2" fillId="0" borderId="100" xfId="0" applyNumberFormat="1" applyFont="1" applyBorder="1" applyAlignment="1">
      <alignment horizontal="center" vertical="center"/>
    </xf>
    <xf numFmtId="179" fontId="2" fillId="0" borderId="148" xfId="0" applyNumberFormat="1" applyFont="1" applyBorder="1" applyAlignment="1">
      <alignment horizontal="center" vertical="center"/>
    </xf>
    <xf numFmtId="179" fontId="2" fillId="0" borderId="58" xfId="0" applyNumberFormat="1" applyFont="1" applyBorder="1" applyAlignment="1">
      <alignment horizontal="center" vertical="center"/>
    </xf>
    <xf numFmtId="179" fontId="2" fillId="0" borderId="60" xfId="0" applyNumberFormat="1" applyFont="1" applyBorder="1" applyAlignment="1">
      <alignment horizontal="center" vertical="center"/>
    </xf>
    <xf numFmtId="179" fontId="2" fillId="0" borderId="61" xfId="0" applyNumberFormat="1" applyFont="1" applyBorder="1" applyAlignment="1">
      <alignment horizontal="center" vertical="center"/>
    </xf>
    <xf numFmtId="179" fontId="2" fillId="0" borderId="59" xfId="0" applyNumberFormat="1" applyFont="1" applyBorder="1" applyAlignment="1">
      <alignment horizontal="center" vertical="center"/>
    </xf>
    <xf numFmtId="179" fontId="2" fillId="0" borderId="62" xfId="0" applyNumberFormat="1" applyFont="1" applyBorder="1" applyAlignment="1">
      <alignment horizontal="center" vertical="center"/>
    </xf>
    <xf numFmtId="179" fontId="2" fillId="0" borderId="56" xfId="0" applyNumberFormat="1" applyFont="1" applyBorder="1" applyAlignment="1">
      <alignment horizontal="center" vertical="center"/>
    </xf>
    <xf numFmtId="179" fontId="2" fillId="0" borderId="57" xfId="0" applyNumberFormat="1" applyFont="1" applyBorder="1" applyAlignment="1">
      <alignment horizontal="center" vertical="center"/>
    </xf>
    <xf numFmtId="179" fontId="2" fillId="0" borderId="5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/>
    </xf>
    <xf numFmtId="179" fontId="2" fillId="0" borderId="119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120" xfId="0" applyNumberFormat="1" applyFont="1" applyBorder="1" applyAlignment="1">
      <alignment horizontal="center" vertical="center"/>
    </xf>
    <xf numFmtId="179" fontId="2" fillId="0" borderId="118" xfId="0" applyNumberFormat="1" applyFont="1" applyBorder="1" applyAlignment="1">
      <alignment horizontal="center" vertical="center"/>
    </xf>
    <xf numFmtId="179" fontId="2" fillId="0" borderId="117" xfId="0" applyNumberFormat="1" applyFont="1" applyBorder="1" applyAlignment="1">
      <alignment horizontal="center" vertical="center"/>
    </xf>
    <xf numFmtId="179" fontId="2" fillId="0" borderId="11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28" xfId="0" applyNumberFormat="1" applyFont="1" applyBorder="1" applyAlignment="1">
      <alignment horizontal="center" vertical="center"/>
    </xf>
    <xf numFmtId="179" fontId="2" fillId="0" borderId="29" xfId="0" applyNumberFormat="1" applyFont="1" applyBorder="1" applyAlignment="1">
      <alignment horizontal="center" vertical="center"/>
    </xf>
    <xf numFmtId="179" fontId="2" fillId="0" borderId="25" xfId="0" applyNumberFormat="1" applyFont="1" applyBorder="1" applyAlignment="1">
      <alignment horizontal="center" vertical="center"/>
    </xf>
    <xf numFmtId="179" fontId="2" fillId="0" borderId="26" xfId="0" applyNumberFormat="1" applyFont="1" applyBorder="1" applyAlignment="1">
      <alignment horizontal="center" vertical="center"/>
    </xf>
    <xf numFmtId="179" fontId="2" fillId="0" borderId="145" xfId="0" applyNumberFormat="1" applyFont="1" applyBorder="1" applyAlignment="1">
      <alignment horizontal="center" vertical="center"/>
    </xf>
    <xf numFmtId="179" fontId="2" fillId="0" borderId="93" xfId="0" applyNumberFormat="1" applyFont="1" applyBorder="1" applyAlignment="1">
      <alignment horizontal="center" vertical="center"/>
    </xf>
    <xf numFmtId="179" fontId="2" fillId="0" borderId="142" xfId="0" applyNumberFormat="1" applyFont="1" applyBorder="1" applyAlignment="1">
      <alignment horizontal="center" vertical="center"/>
    </xf>
    <xf numFmtId="179" fontId="2" fillId="0" borderId="149" xfId="0" applyNumberFormat="1" applyFont="1" applyBorder="1" applyAlignment="1">
      <alignment horizontal="center" vertical="center"/>
    </xf>
    <xf numFmtId="179" fontId="2" fillId="0" borderId="141" xfId="0" applyNumberFormat="1" applyFont="1" applyBorder="1" applyAlignment="1">
      <alignment horizontal="center" vertical="center"/>
    </xf>
    <xf numFmtId="179" fontId="2" fillId="0" borderId="150" xfId="0" applyNumberFormat="1" applyFont="1" applyBorder="1" applyAlignment="1">
      <alignment horizontal="center" vertical="center"/>
    </xf>
    <xf numFmtId="179" fontId="2" fillId="0" borderId="143" xfId="0" applyNumberFormat="1" applyFont="1" applyBorder="1" applyAlignment="1">
      <alignment horizontal="center" vertical="center"/>
    </xf>
    <xf numFmtId="179" fontId="2" fillId="0" borderId="140" xfId="0" applyNumberFormat="1" applyFont="1" applyBorder="1" applyAlignment="1">
      <alignment horizontal="center" vertical="center"/>
    </xf>
    <xf numFmtId="179" fontId="2" fillId="0" borderId="139" xfId="0" applyNumberFormat="1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2" fillId="0" borderId="158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2" fillId="0" borderId="159" xfId="0" applyFont="1" applyBorder="1" applyAlignment="1">
      <alignment horizontal="center" vertical="center"/>
    </xf>
    <xf numFmtId="0" fontId="2" fillId="0" borderId="157" xfId="0" applyFont="1" applyBorder="1" applyAlignment="1">
      <alignment horizontal="center" vertical="center"/>
    </xf>
    <xf numFmtId="0" fontId="2" fillId="0" borderId="154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2" fillId="0" borderId="152" xfId="0" applyFont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179" fontId="2" fillId="4" borderId="31" xfId="0" applyNumberFormat="1" applyFont="1" applyFill="1" applyBorder="1" applyAlignment="1">
      <alignment horizontal="center" vertical="center"/>
    </xf>
    <xf numFmtId="179" fontId="2" fillId="0" borderId="133" xfId="0" applyNumberFormat="1" applyFont="1" applyBorder="1" applyAlignment="1">
      <alignment horizontal="center" vertical="center"/>
    </xf>
    <xf numFmtId="179" fontId="2" fillId="0" borderId="135" xfId="0" applyNumberFormat="1" applyFont="1" applyBorder="1" applyAlignment="1">
      <alignment horizontal="center" vertical="center"/>
    </xf>
    <xf numFmtId="179" fontId="2" fillId="0" borderId="132" xfId="0" applyNumberFormat="1" applyFont="1" applyBorder="1" applyAlignment="1">
      <alignment horizontal="center" vertical="center"/>
    </xf>
    <xf numFmtId="179" fontId="2" fillId="0" borderId="136" xfId="0" applyNumberFormat="1" applyFont="1" applyBorder="1" applyAlignment="1">
      <alignment horizontal="center" vertical="center"/>
    </xf>
    <xf numFmtId="179" fontId="2" fillId="0" borderId="134" xfId="0" applyNumberFormat="1" applyFont="1" applyBorder="1" applyAlignment="1">
      <alignment horizontal="center" vertical="center"/>
    </xf>
    <xf numFmtId="179" fontId="2" fillId="0" borderId="137" xfId="0" applyNumberFormat="1" applyFont="1" applyBorder="1" applyAlignment="1">
      <alignment horizontal="center" vertical="center"/>
    </xf>
    <xf numFmtId="179" fontId="2" fillId="0" borderId="131" xfId="0" applyNumberFormat="1" applyFont="1" applyBorder="1" applyAlignment="1">
      <alignment horizontal="center" vertical="center"/>
    </xf>
    <xf numFmtId="179" fontId="2" fillId="0" borderId="130" xfId="0" applyNumberFormat="1" applyFont="1" applyBorder="1" applyAlignment="1">
      <alignment horizontal="center" vertical="center"/>
    </xf>
    <xf numFmtId="179" fontId="2" fillId="5" borderId="34" xfId="0" applyNumberFormat="1" applyFont="1" applyFill="1" applyBorder="1" applyAlignment="1" applyProtection="1">
      <alignment horizontal="center" vertical="center"/>
      <protection locked="0"/>
    </xf>
    <xf numFmtId="179" fontId="2" fillId="0" borderId="36" xfId="0" applyNumberFormat="1" applyFont="1" applyBorder="1" applyAlignment="1" applyProtection="1">
      <alignment horizontal="center" vertical="center"/>
      <protection locked="0"/>
    </xf>
    <xf numFmtId="179" fontId="2" fillId="5" borderId="34" xfId="0" applyNumberFormat="1" applyFont="1" applyFill="1" applyBorder="1" applyAlignment="1">
      <alignment horizontal="center" vertical="center"/>
    </xf>
    <xf numFmtId="179" fontId="2" fillId="0" borderId="33" xfId="0" applyNumberFormat="1" applyFont="1" applyBorder="1" applyAlignment="1">
      <alignment horizontal="center" vertical="center"/>
    </xf>
    <xf numFmtId="179" fontId="2" fillId="0" borderId="37" xfId="0" applyNumberFormat="1" applyFont="1" applyBorder="1" applyAlignment="1">
      <alignment horizontal="center" vertical="center"/>
    </xf>
    <xf numFmtId="179" fontId="2" fillId="0" borderId="34" xfId="0" applyNumberFormat="1" applyFont="1" applyBorder="1" applyAlignment="1">
      <alignment horizontal="center" vertical="center"/>
    </xf>
    <xf numFmtId="179" fontId="2" fillId="0" borderId="36" xfId="0" applyNumberFormat="1" applyFont="1" applyBorder="1" applyAlignment="1">
      <alignment horizontal="center" vertical="center"/>
    </xf>
    <xf numFmtId="179" fontId="2" fillId="0" borderId="35" xfId="0" applyNumberFormat="1" applyFont="1" applyBorder="1" applyAlignment="1">
      <alignment horizontal="center" vertical="center"/>
    </xf>
    <xf numFmtId="179" fontId="2" fillId="0" borderId="38" xfId="0" applyNumberFormat="1" applyFont="1" applyBorder="1" applyAlignment="1">
      <alignment horizontal="center" vertical="center"/>
    </xf>
    <xf numFmtId="179" fontId="2" fillId="0" borderId="32" xfId="0" applyNumberFormat="1" applyFont="1" applyBorder="1" applyAlignment="1">
      <alignment horizontal="center" vertical="center"/>
    </xf>
    <xf numFmtId="179" fontId="2" fillId="0" borderId="31" xfId="0" applyNumberFormat="1" applyFont="1" applyBorder="1" applyAlignment="1">
      <alignment horizontal="center" vertical="center"/>
    </xf>
    <xf numFmtId="179" fontId="2" fillId="0" borderId="3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0" xfId="0" applyFont="1">
      <alignment vertical="center"/>
    </xf>
    <xf numFmtId="56" fontId="18" fillId="0" borderId="0" xfId="0" applyNumberFormat="1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18" fillId="0" borderId="8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12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8" fillId="0" borderId="63" xfId="0" applyFont="1" applyBorder="1">
      <alignment vertical="center"/>
    </xf>
    <xf numFmtId="0" fontId="18" fillId="0" borderId="176" xfId="0" applyFont="1" applyBorder="1">
      <alignment vertical="center"/>
    </xf>
    <xf numFmtId="0" fontId="18" fillId="0" borderId="144" xfId="0" applyFont="1" applyBorder="1" applyAlignment="1">
      <alignment horizontal="center" vertical="center"/>
    </xf>
    <xf numFmtId="0" fontId="18" fillId="12" borderId="8" xfId="0" applyFont="1" applyFill="1" applyBorder="1">
      <alignment vertical="center"/>
    </xf>
    <xf numFmtId="0" fontId="24" fillId="12" borderId="142" xfId="0" applyFont="1" applyFill="1" applyBorder="1" applyAlignment="1">
      <alignment horizontal="center" vertical="center"/>
    </xf>
    <xf numFmtId="0" fontId="18" fillId="12" borderId="0" xfId="0" applyFont="1" applyFill="1" applyAlignment="1">
      <alignment horizontal="center" vertical="center"/>
    </xf>
    <xf numFmtId="0" fontId="18" fillId="12" borderId="149" xfId="0" applyFont="1" applyFill="1" applyBorder="1" applyAlignment="1">
      <alignment horizontal="center" vertical="center"/>
    </xf>
    <xf numFmtId="0" fontId="18" fillId="12" borderId="142" xfId="0" applyFont="1" applyFill="1" applyBorder="1" applyAlignment="1">
      <alignment horizontal="center" vertical="center"/>
    </xf>
    <xf numFmtId="0" fontId="18" fillId="12" borderId="143" xfId="0" applyFont="1" applyFill="1" applyBorder="1" applyAlignment="1">
      <alignment horizontal="center" vertical="center"/>
    </xf>
    <xf numFmtId="0" fontId="17" fillId="12" borderId="143" xfId="0" applyFont="1" applyFill="1" applyBorder="1">
      <alignment vertical="center"/>
    </xf>
    <xf numFmtId="0" fontId="17" fillId="12" borderId="142" xfId="0" applyFont="1" applyFill="1" applyBorder="1">
      <alignment vertical="center"/>
    </xf>
    <xf numFmtId="0" fontId="17" fillId="12" borderId="150" xfId="0" applyFont="1" applyFill="1" applyBorder="1">
      <alignment vertical="center"/>
    </xf>
    <xf numFmtId="0" fontId="18" fillId="4" borderId="4" xfId="0" applyFont="1" applyFill="1" applyBorder="1">
      <alignment vertical="center"/>
    </xf>
    <xf numFmtId="0" fontId="6" fillId="4" borderId="57" xfId="0" applyFont="1" applyFill="1" applyBorder="1" applyAlignment="1">
      <alignment horizontal="center" vertical="center"/>
    </xf>
    <xf numFmtId="0" fontId="18" fillId="4" borderId="55" xfId="0" applyFont="1" applyFill="1" applyBorder="1" applyAlignment="1">
      <alignment horizontal="center" vertical="center"/>
    </xf>
    <xf numFmtId="0" fontId="18" fillId="4" borderId="55" xfId="0" applyFont="1" applyFill="1" applyBorder="1" applyAlignment="1">
      <alignment horizontal="right" vertical="center"/>
    </xf>
    <xf numFmtId="0" fontId="18" fillId="0" borderId="90" xfId="0" applyFont="1" applyBorder="1">
      <alignment vertical="center"/>
    </xf>
    <xf numFmtId="0" fontId="18" fillId="0" borderId="144" xfId="0" applyFont="1" applyBorder="1" applyAlignment="1">
      <alignment horizontal="right" vertical="center"/>
    </xf>
    <xf numFmtId="0" fontId="17" fillId="0" borderId="69" xfId="0" applyFont="1" applyBorder="1" applyAlignment="1">
      <alignment horizontal="right" vertical="center"/>
    </xf>
    <xf numFmtId="0" fontId="17" fillId="0" borderId="68" xfId="0" applyFont="1" applyBorder="1" applyAlignment="1">
      <alignment horizontal="right" vertical="center"/>
    </xf>
    <xf numFmtId="0" fontId="17" fillId="0" borderId="70" xfId="0" applyFont="1" applyBorder="1" applyAlignment="1">
      <alignment horizontal="right" vertical="center"/>
    </xf>
    <xf numFmtId="0" fontId="17" fillId="0" borderId="65" xfId="0" applyFont="1" applyBorder="1" applyAlignment="1">
      <alignment horizontal="right" vertical="center"/>
    </xf>
    <xf numFmtId="0" fontId="18" fillId="0" borderId="65" xfId="0" applyFont="1" applyBorder="1" applyAlignment="1">
      <alignment horizontal="right" vertical="center"/>
    </xf>
    <xf numFmtId="0" fontId="24" fillId="0" borderId="58" xfId="0" applyFont="1" applyBorder="1" applyAlignment="1">
      <alignment horizontal="center" vertical="center"/>
    </xf>
    <xf numFmtId="0" fontId="18" fillId="0" borderId="93" xfId="0" applyFont="1" applyBorder="1" applyAlignment="1">
      <alignment horizontal="right" vertical="center"/>
    </xf>
    <xf numFmtId="0" fontId="18" fillId="0" borderId="166" xfId="0" applyFont="1" applyBorder="1" applyAlignment="1">
      <alignment horizontal="right" vertical="center"/>
    </xf>
    <xf numFmtId="0" fontId="18" fillId="12" borderId="139" xfId="0" applyFont="1" applyFill="1" applyBorder="1" applyAlignment="1">
      <alignment horizontal="right" vertical="center"/>
    </xf>
    <xf numFmtId="0" fontId="17" fillId="0" borderId="197" xfId="0" applyFont="1" applyBorder="1" applyAlignment="1">
      <alignment horizontal="right" vertical="center"/>
    </xf>
    <xf numFmtId="0" fontId="17" fillId="0" borderId="61" xfId="0" applyFont="1" applyBorder="1" applyAlignment="1">
      <alignment horizontal="right" vertical="center"/>
    </xf>
    <xf numFmtId="0" fontId="18" fillId="0" borderId="139" xfId="0" applyFont="1" applyBorder="1" applyAlignment="1">
      <alignment horizontal="right" vertical="center"/>
    </xf>
    <xf numFmtId="0" fontId="24" fillId="0" borderId="170" xfId="0" applyFont="1" applyBorder="1" applyAlignment="1">
      <alignment horizontal="center" vertical="center"/>
    </xf>
    <xf numFmtId="0" fontId="17" fillId="0" borderId="171" xfId="0" applyFont="1" applyBorder="1">
      <alignment vertical="center"/>
    </xf>
    <xf numFmtId="0" fontId="17" fillId="0" borderId="170" xfId="0" applyFont="1" applyBorder="1">
      <alignment vertical="center"/>
    </xf>
    <xf numFmtId="0" fontId="17" fillId="0" borderId="172" xfId="0" applyFont="1" applyBorder="1">
      <alignment vertical="center"/>
    </xf>
    <xf numFmtId="0" fontId="17" fillId="0" borderId="173" xfId="0" applyFont="1" applyBorder="1" applyAlignment="1">
      <alignment horizontal="right" vertical="center"/>
    </xf>
    <xf numFmtId="0" fontId="17" fillId="0" borderId="167" xfId="0" applyFont="1" applyBorder="1">
      <alignment vertical="center"/>
    </xf>
    <xf numFmtId="0" fontId="18" fillId="0" borderId="167" xfId="0" applyFont="1" applyBorder="1" applyAlignment="1">
      <alignment horizontal="right" vertical="center"/>
    </xf>
    <xf numFmtId="0" fontId="17" fillId="0" borderId="43" xfId="0" applyFont="1" applyBorder="1">
      <alignment vertical="center"/>
    </xf>
    <xf numFmtId="0" fontId="17" fillId="0" borderId="82" xfId="0" applyFont="1" applyBorder="1">
      <alignment vertical="center"/>
    </xf>
    <xf numFmtId="0" fontId="17" fillId="0" borderId="71" xfId="0" applyFont="1" applyBorder="1" applyAlignment="1">
      <alignment horizontal="right" vertical="center"/>
    </xf>
    <xf numFmtId="0" fontId="17" fillId="0" borderId="169" xfId="0" applyFont="1" applyBorder="1">
      <alignment vertical="center"/>
    </xf>
    <xf numFmtId="0" fontId="17" fillId="0" borderId="173" xfId="0" applyFont="1" applyBorder="1">
      <alignment vertical="center"/>
    </xf>
    <xf numFmtId="0" fontId="18" fillId="6" borderId="8" xfId="0" applyFont="1" applyFill="1" applyBorder="1">
      <alignment vertical="center"/>
    </xf>
    <xf numFmtId="0" fontId="18" fillId="6" borderId="148" xfId="0" applyFont="1" applyFill="1" applyBorder="1" applyAlignment="1">
      <alignment horizontal="right" vertical="center"/>
    </xf>
    <xf numFmtId="0" fontId="18" fillId="0" borderId="63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184" xfId="0" applyFont="1" applyBorder="1">
      <alignment vertical="center"/>
    </xf>
    <xf numFmtId="0" fontId="18" fillId="0" borderId="175" xfId="0" applyFont="1" applyBorder="1">
      <alignment vertical="center"/>
    </xf>
    <xf numFmtId="0" fontId="18" fillId="0" borderId="55" xfId="0" applyFont="1" applyBorder="1" applyAlignment="1">
      <alignment horizontal="right" vertical="center"/>
    </xf>
    <xf numFmtId="0" fontId="18" fillId="7" borderId="90" xfId="0" applyFont="1" applyFill="1" applyBorder="1">
      <alignment vertical="center"/>
    </xf>
    <xf numFmtId="0" fontId="18" fillId="0" borderId="77" xfId="0" applyFont="1" applyBorder="1" applyAlignment="1">
      <alignment horizontal="right" vertical="center"/>
    </xf>
    <xf numFmtId="0" fontId="18" fillId="0" borderId="69" xfId="0" applyFont="1" applyBorder="1" applyAlignment="1">
      <alignment horizontal="right" vertical="center"/>
    </xf>
    <xf numFmtId="0" fontId="18" fillId="0" borderId="68" xfId="0" applyFont="1" applyBorder="1" applyAlignment="1">
      <alignment horizontal="right" vertical="center"/>
    </xf>
    <xf numFmtId="0" fontId="17" fillId="0" borderId="143" xfId="0" applyFont="1" applyBorder="1" applyAlignment="1">
      <alignment horizontal="right" vertical="center"/>
    </xf>
    <xf numFmtId="0" fontId="17" fillId="0" borderId="142" xfId="0" applyFont="1" applyBorder="1" applyAlignment="1">
      <alignment horizontal="right" vertical="center"/>
    </xf>
    <xf numFmtId="0" fontId="17" fillId="0" borderId="149" xfId="0" applyFont="1" applyBorder="1" applyAlignment="1">
      <alignment horizontal="right" vertical="center"/>
    </xf>
    <xf numFmtId="0" fontId="17" fillId="0" borderId="150" xfId="0" applyFont="1" applyBorder="1" applyAlignment="1">
      <alignment horizontal="right" vertical="center"/>
    </xf>
    <xf numFmtId="0" fontId="18" fillId="0" borderId="143" xfId="0" applyFont="1" applyBorder="1" applyAlignment="1">
      <alignment horizontal="right" vertical="center"/>
    </xf>
    <xf numFmtId="0" fontId="18" fillId="0" borderId="142" xfId="0" applyFont="1" applyBorder="1" applyAlignment="1">
      <alignment horizontal="right" vertical="center"/>
    </xf>
    <xf numFmtId="0" fontId="17" fillId="0" borderId="45" xfId="0" applyFont="1" applyBorder="1">
      <alignment vertical="center"/>
    </xf>
    <xf numFmtId="0" fontId="17" fillId="0" borderId="44" xfId="0" applyFont="1" applyBorder="1">
      <alignment vertical="center"/>
    </xf>
    <xf numFmtId="0" fontId="17" fillId="0" borderId="46" xfId="0" applyFont="1" applyBorder="1">
      <alignment vertical="center"/>
    </xf>
    <xf numFmtId="0" fontId="17" fillId="0" borderId="47" xfId="0" applyFont="1" applyBorder="1">
      <alignment vertical="center"/>
    </xf>
    <xf numFmtId="0" fontId="17" fillId="0" borderId="41" xfId="0" applyFont="1" applyBorder="1">
      <alignment vertical="center"/>
    </xf>
    <xf numFmtId="0" fontId="18" fillId="0" borderId="41" xfId="0" applyFont="1" applyBorder="1" applyAlignment="1">
      <alignment horizontal="right" vertical="center"/>
    </xf>
    <xf numFmtId="0" fontId="18" fillId="7" borderId="95" xfId="0" applyFont="1" applyFill="1" applyBorder="1">
      <alignment vertical="center"/>
    </xf>
    <xf numFmtId="0" fontId="18" fillId="6" borderId="138" xfId="0" applyFont="1" applyFill="1" applyBorder="1" applyAlignment="1">
      <alignment horizontal="right" vertical="center"/>
    </xf>
    <xf numFmtId="0" fontId="18" fillId="7" borderId="93" xfId="0" applyFont="1" applyFill="1" applyBorder="1">
      <alignment vertical="center"/>
    </xf>
    <xf numFmtId="0" fontId="18" fillId="3" borderId="4" xfId="0" applyFont="1" applyFill="1" applyBorder="1">
      <alignment vertical="center"/>
    </xf>
    <xf numFmtId="0" fontId="18" fillId="3" borderId="55" xfId="0" applyFont="1" applyFill="1" applyBorder="1" applyAlignment="1">
      <alignment horizontal="right" vertical="center"/>
    </xf>
    <xf numFmtId="49" fontId="18" fillId="7" borderId="89" xfId="0" applyNumberFormat="1" applyFont="1" applyFill="1" applyBorder="1" applyAlignment="1">
      <alignment horizontal="center" vertical="center"/>
    </xf>
    <xf numFmtId="0" fontId="18" fillId="7" borderId="4" xfId="0" applyFont="1" applyFill="1" applyBorder="1">
      <alignment vertical="center"/>
    </xf>
    <xf numFmtId="0" fontId="18" fillId="7" borderId="202" xfId="0" applyFont="1" applyFill="1" applyBorder="1">
      <alignment vertical="center"/>
    </xf>
    <xf numFmtId="0" fontId="18" fillId="6" borderId="147" xfId="0" applyFont="1" applyFill="1" applyBorder="1" applyAlignment="1">
      <alignment horizontal="right" vertical="center"/>
    </xf>
    <xf numFmtId="0" fontId="18" fillId="6" borderId="139" xfId="0" applyFont="1" applyFill="1" applyBorder="1" applyAlignment="1">
      <alignment horizontal="right" vertical="center"/>
    </xf>
    <xf numFmtId="0" fontId="18" fillId="7" borderId="161" xfId="0" applyFont="1" applyFill="1" applyBorder="1">
      <alignment vertical="center"/>
    </xf>
    <xf numFmtId="0" fontId="17" fillId="0" borderId="69" xfId="0" applyFont="1" applyBorder="1">
      <alignment vertical="center"/>
    </xf>
    <xf numFmtId="0" fontId="17" fillId="0" borderId="68" xfId="0" applyFont="1" applyBorder="1">
      <alignment vertical="center"/>
    </xf>
    <xf numFmtId="0" fontId="17" fillId="0" borderId="65" xfId="0" applyFont="1" applyBorder="1">
      <alignment vertical="center"/>
    </xf>
    <xf numFmtId="0" fontId="18" fillId="0" borderId="4" xfId="0" applyFont="1" applyBorder="1">
      <alignment vertical="center"/>
    </xf>
    <xf numFmtId="0" fontId="17" fillId="12" borderId="93" xfId="0" applyFont="1" applyFill="1" applyBorder="1">
      <alignment vertical="center"/>
    </xf>
    <xf numFmtId="0" fontId="18" fillId="12" borderId="93" xfId="0" applyFont="1" applyFill="1" applyBorder="1" applyAlignment="1">
      <alignment horizontal="right" vertical="center"/>
    </xf>
    <xf numFmtId="0" fontId="17" fillId="4" borderId="55" xfId="0" applyFont="1" applyFill="1" applyBorder="1">
      <alignment vertical="center"/>
    </xf>
    <xf numFmtId="0" fontId="17" fillId="0" borderId="185" xfId="0" applyFont="1" applyBorder="1">
      <alignment vertical="center"/>
    </xf>
    <xf numFmtId="0" fontId="18" fillId="0" borderId="185" xfId="0" applyFont="1" applyBorder="1" applyAlignment="1">
      <alignment horizontal="right" vertical="center"/>
    </xf>
    <xf numFmtId="0" fontId="18" fillId="0" borderId="107" xfId="0" applyFont="1" applyBorder="1" applyAlignment="1">
      <alignment horizontal="right" vertical="center"/>
    </xf>
    <xf numFmtId="0" fontId="18" fillId="14" borderId="90" xfId="0" applyFont="1" applyFill="1" applyBorder="1">
      <alignment vertical="center"/>
    </xf>
    <xf numFmtId="0" fontId="18" fillId="14" borderId="60" xfId="0" applyFont="1" applyFill="1" applyBorder="1" applyAlignment="1">
      <alignment horizontal="center" vertical="center"/>
    </xf>
    <xf numFmtId="0" fontId="18" fillId="14" borderId="58" xfId="0" applyFont="1" applyFill="1" applyBorder="1" applyAlignment="1">
      <alignment horizontal="center" vertical="center"/>
    </xf>
    <xf numFmtId="0" fontId="18" fillId="14" borderId="61" xfId="0" applyFont="1" applyFill="1" applyBorder="1" applyAlignment="1">
      <alignment horizontal="center" vertical="center"/>
    </xf>
    <xf numFmtId="0" fontId="18" fillId="14" borderId="59" xfId="0" applyFont="1" applyFill="1" applyBorder="1" applyAlignment="1">
      <alignment horizontal="center" vertical="center"/>
    </xf>
    <xf numFmtId="0" fontId="17" fillId="14" borderId="55" xfId="0" applyFont="1" applyFill="1" applyBorder="1">
      <alignment vertical="center"/>
    </xf>
    <xf numFmtId="0" fontId="18" fillId="14" borderId="55" xfId="0" applyFont="1" applyFill="1" applyBorder="1" applyAlignment="1">
      <alignment horizontal="right" vertical="center"/>
    </xf>
    <xf numFmtId="0" fontId="18" fillId="12" borderId="147" xfId="0" applyFont="1" applyFill="1" applyBorder="1" applyAlignment="1">
      <alignment horizontal="right" vertical="center"/>
    </xf>
    <xf numFmtId="0" fontId="18" fillId="4" borderId="57" xfId="0" applyFont="1" applyFill="1" applyBorder="1" applyAlignment="1">
      <alignment horizontal="center" vertical="center"/>
    </xf>
    <xf numFmtId="0" fontId="18" fillId="4" borderId="54" xfId="0" applyFont="1" applyFill="1" applyBorder="1" applyAlignment="1">
      <alignment horizontal="right" vertical="center"/>
    </xf>
    <xf numFmtId="0" fontId="17" fillId="0" borderId="87" xfId="0" applyFont="1" applyBorder="1">
      <alignment vertical="center"/>
    </xf>
    <xf numFmtId="0" fontId="17" fillId="0" borderId="86" xfId="0" applyFont="1" applyBorder="1">
      <alignment vertical="center"/>
    </xf>
    <xf numFmtId="0" fontId="17" fillId="0" borderId="89" xfId="0" applyFont="1" applyBorder="1">
      <alignment vertical="center"/>
    </xf>
    <xf numFmtId="0" fontId="18" fillId="0" borderId="204" xfId="0" applyFont="1" applyBorder="1" applyAlignment="1">
      <alignment horizontal="right" vertical="center"/>
    </xf>
    <xf numFmtId="0" fontId="18" fillId="0" borderId="106" xfId="0" applyFont="1" applyBorder="1" applyAlignment="1">
      <alignment horizontal="right" vertical="center"/>
    </xf>
    <xf numFmtId="0" fontId="27" fillId="12" borderId="101" xfId="0" applyFont="1" applyFill="1" applyBorder="1" applyAlignment="1">
      <alignment horizontal="center" vertical="center"/>
    </xf>
    <xf numFmtId="0" fontId="27" fillId="12" borderId="98" xfId="0" applyFont="1" applyFill="1" applyBorder="1" applyAlignment="1">
      <alignment horizontal="center" vertical="center"/>
    </xf>
    <xf numFmtId="0" fontId="22" fillId="12" borderId="99" xfId="0" applyFont="1" applyFill="1" applyBorder="1">
      <alignment vertical="center"/>
    </xf>
    <xf numFmtId="0" fontId="18" fillId="26" borderId="14" xfId="0" applyFont="1" applyFill="1" applyBorder="1" applyAlignment="1">
      <alignment horizontal="center" vertical="center"/>
    </xf>
    <xf numFmtId="0" fontId="18" fillId="26" borderId="14" xfId="0" applyFont="1" applyFill="1" applyBorder="1" applyAlignment="1">
      <alignment horizontal="right" vertical="center"/>
    </xf>
    <xf numFmtId="0" fontId="18" fillId="26" borderId="14" xfId="0" applyFont="1" applyFill="1" applyBorder="1">
      <alignment vertical="center"/>
    </xf>
    <xf numFmtId="0" fontId="18" fillId="26" borderId="13" xfId="0" applyFont="1" applyFill="1" applyBorder="1" applyAlignment="1">
      <alignment horizontal="right" vertical="center"/>
    </xf>
    <xf numFmtId="0" fontId="18" fillId="26" borderId="17" xfId="0" applyFont="1" applyFill="1" applyBorder="1" applyAlignment="1">
      <alignment horizontal="right" vertical="center"/>
    </xf>
    <xf numFmtId="0" fontId="18" fillId="26" borderId="13" xfId="0" applyFont="1" applyFill="1" applyBorder="1">
      <alignment vertical="center"/>
    </xf>
    <xf numFmtId="0" fontId="18" fillId="26" borderId="15" xfId="0" applyFont="1" applyFill="1" applyBorder="1">
      <alignment vertical="center"/>
    </xf>
    <xf numFmtId="0" fontId="18" fillId="26" borderId="17" xfId="0" applyFont="1" applyFill="1" applyBorder="1">
      <alignment vertical="center"/>
    </xf>
    <xf numFmtId="0" fontId="18" fillId="26" borderId="205" xfId="0" applyFont="1" applyFill="1" applyBorder="1">
      <alignment vertical="center"/>
    </xf>
    <xf numFmtId="0" fontId="18" fillId="4" borderId="105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104" xfId="0" applyFont="1" applyFill="1" applyBorder="1" applyAlignment="1">
      <alignment horizontal="center" vertical="center"/>
    </xf>
    <xf numFmtId="0" fontId="18" fillId="27" borderId="27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1" xfId="0" applyFont="1" applyFill="1" applyBorder="1">
      <alignment vertical="center"/>
    </xf>
    <xf numFmtId="0" fontId="18" fillId="4" borderId="22" xfId="0" applyFont="1" applyFill="1" applyBorder="1">
      <alignment vertical="center"/>
    </xf>
    <xf numFmtId="0" fontId="18" fillId="4" borderId="27" xfId="0" applyFont="1" applyFill="1" applyBorder="1">
      <alignment vertical="center"/>
    </xf>
    <xf numFmtId="0" fontId="18" fillId="4" borderId="104" xfId="0" applyFont="1" applyFill="1" applyBorder="1">
      <alignment vertical="center"/>
    </xf>
    <xf numFmtId="0" fontId="18" fillId="4" borderId="95" xfId="0" applyFont="1" applyFill="1" applyBorder="1">
      <alignment vertical="center"/>
    </xf>
    <xf numFmtId="0" fontId="18" fillId="4" borderId="95" xfId="0" applyFont="1" applyFill="1" applyBorder="1" applyAlignment="1">
      <alignment horizontal="right" vertical="center"/>
    </xf>
    <xf numFmtId="0" fontId="18" fillId="4" borderId="17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27" borderId="17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4" xfId="0" applyFont="1" applyFill="1" applyBorder="1">
      <alignment vertical="center"/>
    </xf>
    <xf numFmtId="0" fontId="18" fillId="4" borderId="17" xfId="0" applyFont="1" applyFill="1" applyBorder="1">
      <alignment vertical="center"/>
    </xf>
    <xf numFmtId="0" fontId="18" fillId="4" borderId="15" xfId="0" applyFont="1" applyFill="1" applyBorder="1">
      <alignment vertical="center"/>
    </xf>
    <xf numFmtId="0" fontId="18" fillId="4" borderId="10" xfId="0" applyFont="1" applyFill="1" applyBorder="1">
      <alignment vertical="center"/>
    </xf>
    <xf numFmtId="0" fontId="18" fillId="4" borderId="10" xfId="0" applyFont="1" applyFill="1" applyBorder="1" applyAlignment="1">
      <alignment horizontal="right" vertical="center"/>
    </xf>
    <xf numFmtId="0" fontId="17" fillId="4" borderId="14" xfId="0" applyFont="1" applyFill="1" applyBorder="1">
      <alignment vertical="center"/>
    </xf>
    <xf numFmtId="0" fontId="17" fillId="4" borderId="13" xfId="0" applyFont="1" applyFill="1" applyBorder="1">
      <alignment vertical="center"/>
    </xf>
    <xf numFmtId="0" fontId="17" fillId="4" borderId="17" xfId="0" applyFont="1" applyFill="1" applyBorder="1">
      <alignment vertical="center"/>
    </xf>
    <xf numFmtId="0" fontId="17" fillId="4" borderId="15" xfId="0" applyFont="1" applyFill="1" applyBorder="1">
      <alignment vertical="center"/>
    </xf>
    <xf numFmtId="0" fontId="17" fillId="4" borderId="10" xfId="0" applyFont="1" applyFill="1" applyBorder="1">
      <alignment vertical="center"/>
    </xf>
    <xf numFmtId="0" fontId="18" fillId="4" borderId="13" xfId="0" applyFont="1" applyFill="1" applyBorder="1" applyAlignment="1">
      <alignment horizontal="right" vertical="center"/>
    </xf>
    <xf numFmtId="0" fontId="18" fillId="4" borderId="8" xfId="0" applyFont="1" applyFill="1" applyBorder="1">
      <alignment vertical="center"/>
    </xf>
    <xf numFmtId="0" fontId="18" fillId="4" borderId="97" xfId="0" applyFont="1" applyFill="1" applyBorder="1" applyAlignment="1">
      <alignment horizontal="center" vertical="center"/>
    </xf>
    <xf numFmtId="0" fontId="18" fillId="4" borderId="101" xfId="0" applyFont="1" applyFill="1" applyBorder="1" applyAlignment="1">
      <alignment horizontal="center" vertical="center"/>
    </xf>
    <xf numFmtId="0" fontId="18" fillId="4" borderId="98" xfId="0" applyFont="1" applyFill="1" applyBorder="1" applyAlignment="1">
      <alignment horizontal="center" vertical="center"/>
    </xf>
    <xf numFmtId="0" fontId="18" fillId="4" borderId="102" xfId="0" applyFont="1" applyFill="1" applyBorder="1" applyAlignment="1">
      <alignment horizontal="center" vertical="center"/>
    </xf>
    <xf numFmtId="0" fontId="18" fillId="27" borderId="101" xfId="0" applyFont="1" applyFill="1" applyBorder="1" applyAlignment="1">
      <alignment horizontal="center" vertical="center"/>
    </xf>
    <xf numFmtId="0" fontId="18" fillId="4" borderId="99" xfId="0" applyFont="1" applyFill="1" applyBorder="1" applyAlignment="1">
      <alignment horizontal="center" vertical="center"/>
    </xf>
    <xf numFmtId="0" fontId="17" fillId="4" borderId="99" xfId="0" applyFont="1" applyFill="1" applyBorder="1">
      <alignment vertical="center"/>
    </xf>
    <xf numFmtId="0" fontId="17" fillId="4" borderId="98" xfId="0" applyFont="1" applyFill="1" applyBorder="1">
      <alignment vertical="center"/>
    </xf>
    <xf numFmtId="0" fontId="17" fillId="4" borderId="101" xfId="0" applyFont="1" applyFill="1" applyBorder="1">
      <alignment vertical="center"/>
    </xf>
    <xf numFmtId="0" fontId="17" fillId="4" borderId="102" xfId="0" applyFont="1" applyFill="1" applyBorder="1">
      <alignment vertical="center"/>
    </xf>
    <xf numFmtId="0" fontId="17" fillId="4" borderId="148" xfId="0" applyFont="1" applyFill="1" applyBorder="1">
      <alignment vertical="center"/>
    </xf>
    <xf numFmtId="0" fontId="18" fillId="4" borderId="148" xfId="0" applyFont="1" applyFill="1" applyBorder="1" applyAlignment="1">
      <alignment horizontal="right" vertical="center"/>
    </xf>
    <xf numFmtId="0" fontId="18" fillId="4" borderId="93" xfId="0" applyFont="1" applyFill="1" applyBorder="1">
      <alignment vertical="center"/>
    </xf>
    <xf numFmtId="0" fontId="18" fillId="4" borderId="141" xfId="0" applyFont="1" applyFill="1" applyBorder="1" applyAlignment="1">
      <alignment horizontal="center" vertical="center"/>
    </xf>
    <xf numFmtId="0" fontId="18" fillId="4" borderId="149" xfId="0" applyFont="1" applyFill="1" applyBorder="1" applyAlignment="1">
      <alignment horizontal="center" vertical="center"/>
    </xf>
    <xf numFmtId="0" fontId="18" fillId="4" borderId="142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27" borderId="28" xfId="0" applyFont="1" applyFill="1" applyBorder="1" applyAlignment="1">
      <alignment horizontal="center" vertical="center"/>
    </xf>
    <xf numFmtId="0" fontId="18" fillId="4" borderId="143" xfId="0" applyFont="1" applyFill="1" applyBorder="1" applyAlignment="1">
      <alignment horizontal="center" vertical="center"/>
    </xf>
    <xf numFmtId="0" fontId="18" fillId="4" borderId="150" xfId="0" applyFont="1" applyFill="1" applyBorder="1" applyAlignment="1">
      <alignment horizontal="center" vertical="center"/>
    </xf>
    <xf numFmtId="0" fontId="17" fillId="4" borderId="26" xfId="0" applyFont="1" applyFill="1" applyBorder="1">
      <alignment vertical="center"/>
    </xf>
    <xf numFmtId="0" fontId="17" fillId="4" borderId="0" xfId="0" applyFont="1" applyFill="1">
      <alignment vertical="center"/>
    </xf>
    <xf numFmtId="0" fontId="17" fillId="4" borderId="93" xfId="0" applyFont="1" applyFill="1" applyBorder="1">
      <alignment vertical="center"/>
    </xf>
    <xf numFmtId="0" fontId="18" fillId="4" borderId="93" xfId="0" applyFont="1" applyFill="1" applyBorder="1" applyAlignment="1">
      <alignment horizontal="right" vertical="center"/>
    </xf>
    <xf numFmtId="49" fontId="18" fillId="4" borderId="93" xfId="0" applyNumberFormat="1" applyFont="1" applyFill="1" applyBorder="1" applyAlignment="1">
      <alignment horizontal="center" vertical="center"/>
    </xf>
    <xf numFmtId="0" fontId="18" fillId="4" borderId="176" xfId="0" applyFont="1" applyFill="1" applyBorder="1">
      <alignment vertical="center"/>
    </xf>
    <xf numFmtId="0" fontId="18" fillId="4" borderId="169" xfId="0" applyFont="1" applyFill="1" applyBorder="1" applyAlignment="1">
      <alignment horizontal="center" vertical="center"/>
    </xf>
    <xf numFmtId="0" fontId="18" fillId="4" borderId="172" xfId="0" applyFont="1" applyFill="1" applyBorder="1" applyAlignment="1">
      <alignment horizontal="center" vertical="center"/>
    </xf>
    <xf numFmtId="0" fontId="18" fillId="4" borderId="170" xfId="0" applyFont="1" applyFill="1" applyBorder="1" applyAlignment="1">
      <alignment horizontal="center" vertical="center"/>
    </xf>
    <xf numFmtId="0" fontId="18" fillId="4" borderId="111" xfId="0" applyFont="1" applyFill="1" applyBorder="1" applyAlignment="1">
      <alignment horizontal="center" vertical="center"/>
    </xf>
    <xf numFmtId="0" fontId="18" fillId="4" borderId="173" xfId="0" applyFont="1" applyFill="1" applyBorder="1" applyAlignment="1">
      <alignment horizontal="center" vertical="center"/>
    </xf>
    <xf numFmtId="0" fontId="18" fillId="27" borderId="172" xfId="0" applyFont="1" applyFill="1" applyBorder="1" applyAlignment="1">
      <alignment horizontal="center" vertical="center"/>
    </xf>
    <xf numFmtId="0" fontId="18" fillId="4" borderId="171" xfId="0" applyFont="1" applyFill="1" applyBorder="1" applyAlignment="1">
      <alignment horizontal="center" vertical="center"/>
    </xf>
    <xf numFmtId="0" fontId="18" fillId="4" borderId="167" xfId="0" applyFont="1" applyFill="1" applyBorder="1" applyAlignment="1">
      <alignment horizontal="center" vertical="center"/>
    </xf>
    <xf numFmtId="0" fontId="18" fillId="4" borderId="167" xfId="0" applyFont="1" applyFill="1" applyBorder="1" applyAlignment="1">
      <alignment horizontal="right" vertical="center"/>
    </xf>
    <xf numFmtId="0" fontId="18" fillId="4" borderId="90" xfId="0" applyFont="1" applyFill="1" applyBorder="1">
      <alignment vertical="center"/>
    </xf>
    <xf numFmtId="0" fontId="18" fillId="27" borderId="149" xfId="0" applyFont="1" applyFill="1" applyBorder="1" applyAlignment="1">
      <alignment horizontal="center" vertical="center"/>
    </xf>
    <xf numFmtId="0" fontId="17" fillId="4" borderId="143" xfId="0" applyFont="1" applyFill="1" applyBorder="1">
      <alignment vertical="center"/>
    </xf>
    <xf numFmtId="0" fontId="17" fillId="4" borderId="142" xfId="0" applyFont="1" applyFill="1" applyBorder="1">
      <alignment vertical="center"/>
    </xf>
    <xf numFmtId="0" fontId="17" fillId="4" borderId="149" xfId="0" applyFont="1" applyFill="1" applyBorder="1">
      <alignment vertical="center"/>
    </xf>
    <xf numFmtId="0" fontId="17" fillId="4" borderId="150" xfId="0" applyFont="1" applyFill="1" applyBorder="1">
      <alignment vertical="center"/>
    </xf>
    <xf numFmtId="0" fontId="17" fillId="4" borderId="139" xfId="0" applyFont="1" applyFill="1" applyBorder="1">
      <alignment vertical="center"/>
    </xf>
    <xf numFmtId="0" fontId="18" fillId="4" borderId="177" xfId="0" applyFont="1" applyFill="1" applyBorder="1">
      <alignment vertical="center"/>
    </xf>
    <xf numFmtId="0" fontId="18" fillId="27" borderId="46" xfId="0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right" vertical="center"/>
    </xf>
    <xf numFmtId="49" fontId="18" fillId="4" borderId="107" xfId="0" applyNumberFormat="1" applyFont="1" applyFill="1" applyBorder="1" applyAlignment="1">
      <alignment horizontal="center" vertical="center"/>
    </xf>
    <xf numFmtId="0" fontId="18" fillId="28" borderId="0" xfId="0" applyFont="1" applyFill="1">
      <alignment vertical="center"/>
    </xf>
    <xf numFmtId="0" fontId="18" fillId="4" borderId="0" xfId="0" applyFont="1" applyFill="1">
      <alignment vertical="center"/>
    </xf>
    <xf numFmtId="9" fontId="18" fillId="0" borderId="14" xfId="0" applyNumberFormat="1" applyFont="1" applyBorder="1">
      <alignment vertical="center"/>
    </xf>
    <xf numFmtId="9" fontId="18" fillId="0" borderId="13" xfId="0" applyNumberFormat="1" applyFont="1" applyBorder="1">
      <alignment vertical="center"/>
    </xf>
    <xf numFmtId="9" fontId="18" fillId="0" borderId="15" xfId="0" applyNumberFormat="1" applyFont="1" applyBorder="1">
      <alignment vertical="center"/>
    </xf>
    <xf numFmtId="9" fontId="18" fillId="0" borderId="17" xfId="0" applyNumberFormat="1" applyFont="1" applyBorder="1">
      <alignment vertical="center"/>
    </xf>
    <xf numFmtId="9" fontId="18" fillId="0" borderId="10" xfId="0" applyNumberFormat="1" applyFont="1" applyBorder="1">
      <alignment vertical="center"/>
    </xf>
    <xf numFmtId="179" fontId="18" fillId="0" borderId="10" xfId="0" applyNumberFormat="1" applyFont="1" applyBorder="1" applyAlignment="1">
      <alignment horizontal="right" vertical="center"/>
    </xf>
    <xf numFmtId="9" fontId="18" fillId="0" borderId="12" xfId="1" applyFont="1" applyFill="1" applyBorder="1" applyAlignment="1">
      <alignment horizontal="center" vertical="center"/>
    </xf>
    <xf numFmtId="9" fontId="18" fillId="0" borderId="13" xfId="1" applyFont="1" applyFill="1" applyBorder="1" applyAlignment="1">
      <alignment horizontal="center" vertical="center"/>
    </xf>
    <xf numFmtId="9" fontId="18" fillId="0" borderId="14" xfId="1" applyFont="1" applyFill="1" applyBorder="1" applyAlignment="1">
      <alignment horizontal="center" vertical="center"/>
    </xf>
    <xf numFmtId="9" fontId="18" fillId="0" borderId="14" xfId="1" applyFont="1" applyFill="1" applyBorder="1">
      <alignment vertical="center"/>
    </xf>
    <xf numFmtId="9" fontId="18" fillId="0" borderId="110" xfId="0" applyNumberFormat="1" applyFont="1" applyBorder="1">
      <alignment vertical="center"/>
    </xf>
    <xf numFmtId="9" fontId="18" fillId="0" borderId="111" xfId="0" applyNumberFormat="1" applyFont="1" applyBorder="1">
      <alignment vertical="center"/>
    </xf>
    <xf numFmtId="9" fontId="18" fillId="0" borderId="13" xfId="1" applyFont="1" applyFill="1" applyBorder="1">
      <alignment vertical="center"/>
    </xf>
    <xf numFmtId="9" fontId="18" fillId="0" borderId="15" xfId="1" applyFont="1" applyFill="1" applyBorder="1">
      <alignment vertical="center"/>
    </xf>
    <xf numFmtId="179" fontId="18" fillId="0" borderId="10" xfId="0" applyNumberFormat="1" applyFont="1" applyBorder="1">
      <alignment vertical="center"/>
    </xf>
    <xf numFmtId="9" fontId="18" fillId="0" borderId="15" xfId="1" applyFont="1" applyFill="1" applyBorder="1" applyAlignment="1">
      <alignment horizontal="center" vertical="center"/>
    </xf>
    <xf numFmtId="9" fontId="18" fillId="0" borderId="23" xfId="1" applyFont="1" applyFill="1" applyBorder="1" applyAlignment="1">
      <alignment horizontal="center" vertical="center"/>
    </xf>
    <xf numFmtId="9" fontId="18" fillId="0" borderId="125" xfId="1" applyFont="1" applyFill="1" applyBorder="1" applyAlignment="1">
      <alignment horizontal="center" vertical="center"/>
    </xf>
    <xf numFmtId="9" fontId="18" fillId="0" borderId="19" xfId="1" applyFont="1" applyFill="1" applyBorder="1" applyAlignment="1">
      <alignment horizontal="center" vertical="center"/>
    </xf>
    <xf numFmtId="9" fontId="18" fillId="0" borderId="12" xfId="0" applyNumberFormat="1" applyFont="1" applyBorder="1">
      <alignment vertical="center"/>
    </xf>
    <xf numFmtId="9" fontId="18" fillId="0" borderId="192" xfId="0" applyNumberFormat="1" applyFont="1" applyBorder="1">
      <alignment vertical="center"/>
    </xf>
    <xf numFmtId="9" fontId="18" fillId="2" borderId="14" xfId="0" applyNumberFormat="1" applyFont="1" applyFill="1" applyBorder="1">
      <alignment vertical="center"/>
    </xf>
    <xf numFmtId="177" fontId="18" fillId="0" borderId="12" xfId="0" applyNumberFormat="1" applyFont="1" applyBorder="1">
      <alignment vertical="center"/>
    </xf>
    <xf numFmtId="177" fontId="18" fillId="0" borderId="15" xfId="0" applyNumberFormat="1" applyFont="1" applyBorder="1">
      <alignment vertical="center"/>
    </xf>
    <xf numFmtId="177" fontId="18" fillId="0" borderId="13" xfId="0" applyNumberFormat="1" applyFont="1" applyBorder="1">
      <alignment vertical="center"/>
    </xf>
    <xf numFmtId="177" fontId="18" fillId="0" borderId="11" xfId="0" applyNumberFormat="1" applyFont="1" applyBorder="1">
      <alignment vertical="center"/>
    </xf>
    <xf numFmtId="177" fontId="18" fillId="2" borderId="12" xfId="0" applyNumberFormat="1" applyFont="1" applyFill="1" applyBorder="1">
      <alignment vertical="center"/>
    </xf>
    <xf numFmtId="177" fontId="18" fillId="0" borderId="14" xfId="0" applyNumberFormat="1" applyFont="1" applyBorder="1">
      <alignment vertical="center"/>
    </xf>
    <xf numFmtId="177" fontId="18" fillId="0" borderId="10" xfId="0" applyNumberFormat="1" applyFont="1" applyBorder="1">
      <alignment vertical="center"/>
    </xf>
    <xf numFmtId="0" fontId="18" fillId="0" borderId="10" xfId="0" applyFont="1" applyBorder="1">
      <alignment vertical="center"/>
    </xf>
    <xf numFmtId="181" fontId="18" fillId="0" borderId="11" xfId="0" applyNumberFormat="1" applyFont="1" applyBorder="1">
      <alignment vertical="center"/>
    </xf>
    <xf numFmtId="181" fontId="18" fillId="0" borderId="12" xfId="0" applyNumberFormat="1" applyFont="1" applyBorder="1">
      <alignment vertical="center"/>
    </xf>
    <xf numFmtId="181" fontId="18" fillId="0" borderId="17" xfId="0" applyNumberFormat="1" applyFont="1" applyBorder="1">
      <alignment vertical="center"/>
    </xf>
    <xf numFmtId="181" fontId="18" fillId="0" borderId="13" xfId="0" applyNumberFormat="1" applyFont="1" applyBorder="1">
      <alignment vertical="center"/>
    </xf>
    <xf numFmtId="181" fontId="18" fillId="0" borderId="14" xfId="0" applyNumberFormat="1" applyFont="1" applyBorder="1">
      <alignment vertical="center"/>
    </xf>
    <xf numFmtId="181" fontId="18" fillId="0" borderId="10" xfId="0" applyNumberFormat="1" applyFont="1" applyBorder="1">
      <alignment vertical="center"/>
    </xf>
    <xf numFmtId="0" fontId="18" fillId="0" borderId="1" xfId="0" applyFont="1" applyBorder="1">
      <alignment vertical="center"/>
    </xf>
    <xf numFmtId="0" fontId="18" fillId="0" borderId="2" xfId="0" applyFont="1" applyBorder="1">
      <alignment vertical="center"/>
    </xf>
    <xf numFmtId="182" fontId="18" fillId="26" borderId="12" xfId="0" applyNumberFormat="1" applyFont="1" applyFill="1" applyBorder="1" applyAlignment="1">
      <alignment horizontal="center" vertical="center"/>
    </xf>
    <xf numFmtId="182" fontId="18" fillId="30" borderId="12" xfId="0" applyNumberFormat="1" applyFont="1" applyFill="1" applyBorder="1" applyAlignment="1">
      <alignment horizontal="center" vertical="center"/>
    </xf>
    <xf numFmtId="0" fontId="18" fillId="30" borderId="14" xfId="0" applyFont="1" applyFill="1" applyBorder="1" applyAlignment="1">
      <alignment horizontal="center" vertical="center"/>
    </xf>
    <xf numFmtId="0" fontId="18" fillId="30" borderId="14" xfId="0" applyFont="1" applyFill="1" applyBorder="1">
      <alignment vertical="center"/>
    </xf>
    <xf numFmtId="0" fontId="18" fillId="30" borderId="13" xfId="0" applyFont="1" applyFill="1" applyBorder="1">
      <alignment vertical="center"/>
    </xf>
    <xf numFmtId="0" fontId="18" fillId="30" borderId="17" xfId="0" applyFont="1" applyFill="1" applyBorder="1">
      <alignment vertical="center"/>
    </xf>
    <xf numFmtId="0" fontId="18" fillId="30" borderId="15" xfId="0" applyFont="1" applyFill="1" applyBorder="1">
      <alignment vertical="center"/>
    </xf>
    <xf numFmtId="0" fontId="18" fillId="30" borderId="10" xfId="0" applyFont="1" applyFill="1" applyBorder="1">
      <alignment vertical="center"/>
    </xf>
    <xf numFmtId="182" fontId="18" fillId="31" borderId="12" xfId="0" applyNumberFormat="1" applyFont="1" applyFill="1" applyBorder="1" applyAlignment="1">
      <alignment horizontal="center" vertical="center"/>
    </xf>
    <xf numFmtId="0" fontId="18" fillId="31" borderId="14" xfId="0" applyFont="1" applyFill="1" applyBorder="1" applyAlignment="1">
      <alignment horizontal="center" vertical="center"/>
    </xf>
    <xf numFmtId="0" fontId="18" fillId="31" borderId="14" xfId="0" applyFont="1" applyFill="1" applyBorder="1">
      <alignment vertical="center"/>
    </xf>
    <xf numFmtId="0" fontId="18" fillId="31" borderId="22" xfId="0" applyFont="1" applyFill="1" applyBorder="1">
      <alignment vertical="center"/>
    </xf>
    <xf numFmtId="0" fontId="18" fillId="31" borderId="27" xfId="0" applyFont="1" applyFill="1" applyBorder="1">
      <alignment vertical="center"/>
    </xf>
    <xf numFmtId="0" fontId="18" fillId="31" borderId="13" xfId="0" applyFont="1" applyFill="1" applyBorder="1">
      <alignment vertical="center"/>
    </xf>
    <xf numFmtId="0" fontId="18" fillId="31" borderId="15" xfId="0" applyFont="1" applyFill="1" applyBorder="1">
      <alignment vertical="center"/>
    </xf>
    <xf numFmtId="0" fontId="18" fillId="31" borderId="10" xfId="0" applyFont="1" applyFill="1" applyBorder="1">
      <alignment vertical="center"/>
    </xf>
    <xf numFmtId="0" fontId="18" fillId="0" borderId="19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/>
    </xf>
    <xf numFmtId="0" fontId="18" fillId="0" borderId="169" xfId="0" applyFont="1" applyBorder="1" applyAlignment="1">
      <alignment horizontal="center" vertical="center"/>
    </xf>
    <xf numFmtId="0" fontId="18" fillId="0" borderId="170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186" xfId="0" applyFont="1" applyBorder="1" applyAlignment="1">
      <alignment horizontal="center" vertical="center"/>
    </xf>
    <xf numFmtId="0" fontId="18" fillId="0" borderId="185" xfId="0" applyFont="1" applyBorder="1" applyAlignment="1">
      <alignment horizontal="center" vertical="center"/>
    </xf>
    <xf numFmtId="0" fontId="18" fillId="0" borderId="141" xfId="0" applyFont="1" applyBorder="1" applyAlignment="1">
      <alignment horizontal="center" vertical="center"/>
    </xf>
    <xf numFmtId="0" fontId="18" fillId="0" borderId="142" xfId="0" applyFont="1" applyBorder="1" applyAlignment="1">
      <alignment horizontal="center" vertical="center"/>
    </xf>
    <xf numFmtId="0" fontId="18" fillId="0" borderId="13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110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3" xfId="0" applyFont="1" applyFill="1" applyBorder="1">
      <alignment vertical="center"/>
    </xf>
    <xf numFmtId="0" fontId="18" fillId="4" borderId="18" xfId="0" applyFont="1" applyFill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4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7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49" fontId="2" fillId="3" borderId="93" xfId="0" applyNumberFormat="1" applyFont="1" applyFill="1" applyBorder="1" applyAlignment="1">
      <alignment horizontal="center" vertical="center"/>
    </xf>
    <xf numFmtId="49" fontId="2" fillId="3" borderId="89" xfId="0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69" xfId="0" applyFont="1" applyBorder="1" applyAlignment="1">
      <alignment horizontal="center" vertical="center"/>
    </xf>
    <xf numFmtId="0" fontId="2" fillId="0" borderId="170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2" fillId="0" borderId="178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86" xfId="0" applyFont="1" applyFill="1" applyBorder="1" applyAlignment="1">
      <alignment horizontal="center" vertical="center"/>
    </xf>
    <xf numFmtId="0" fontId="2" fillId="3" borderId="110" xfId="0" applyFont="1" applyFill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4" borderId="9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4" xfId="0" applyFont="1" applyBorder="1" applyAlignment="1">
      <alignment horizontal="center" vertical="center"/>
    </xf>
    <xf numFmtId="0" fontId="18" fillId="12" borderId="140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168" xfId="0" applyFont="1" applyBorder="1" applyAlignment="1">
      <alignment horizontal="center" vertical="center"/>
    </xf>
    <xf numFmtId="0" fontId="18" fillId="14" borderId="56" xfId="0" applyFont="1" applyFill="1" applyBorder="1" applyAlignment="1">
      <alignment horizontal="center" vertical="center"/>
    </xf>
    <xf numFmtId="0" fontId="18" fillId="4" borderId="56" xfId="0" applyFont="1" applyFill="1" applyBorder="1" applyAlignment="1">
      <alignment horizontal="center" vertical="center"/>
    </xf>
    <xf numFmtId="0" fontId="18" fillId="0" borderId="215" xfId="0" applyFont="1" applyBorder="1" applyAlignment="1">
      <alignment horizontal="center" vertical="center"/>
    </xf>
    <xf numFmtId="0" fontId="18" fillId="26" borderId="11" xfId="0" applyFont="1" applyFill="1" applyBorder="1" applyAlignment="1">
      <alignment horizontal="center" vertical="center"/>
    </xf>
    <xf numFmtId="0" fontId="18" fillId="4" borderId="96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00" xfId="0" applyFont="1" applyFill="1" applyBorder="1" applyAlignment="1">
      <alignment horizontal="center" vertical="center"/>
    </xf>
    <xf numFmtId="0" fontId="18" fillId="4" borderId="168" xfId="0" applyFont="1" applyFill="1" applyBorder="1" applyAlignment="1">
      <alignment horizontal="center" vertical="center"/>
    </xf>
    <xf numFmtId="0" fontId="18" fillId="4" borderId="140" xfId="0" applyFont="1" applyFill="1" applyBorder="1" applyAlignment="1">
      <alignment horizontal="center" vertical="center"/>
    </xf>
    <xf numFmtId="0" fontId="2" fillId="23" borderId="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12" borderId="183" xfId="0" applyFont="1" applyFill="1" applyBorder="1" applyAlignment="1">
      <alignment horizontal="center" vertical="center"/>
    </xf>
    <xf numFmtId="0" fontId="2" fillId="4" borderId="182" xfId="0" applyFont="1" applyFill="1" applyBorder="1" applyAlignment="1">
      <alignment horizontal="center" vertical="center"/>
    </xf>
    <xf numFmtId="0" fontId="2" fillId="14" borderId="181" xfId="0" applyFont="1" applyFill="1" applyBorder="1" applyAlignment="1">
      <alignment horizontal="center" vertical="center"/>
    </xf>
    <xf numFmtId="179" fontId="8" fillId="0" borderId="171" xfId="0" applyNumberFormat="1" applyFont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3" borderId="9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0" borderId="180" xfId="0" applyFont="1" applyBorder="1" applyAlignment="1">
      <alignment horizontal="center" vertical="center"/>
    </xf>
    <xf numFmtId="0" fontId="2" fillId="7" borderId="95" xfId="0" applyFont="1" applyFill="1" applyBorder="1" applyAlignment="1">
      <alignment horizontal="center" vertical="center"/>
    </xf>
    <xf numFmtId="0" fontId="2" fillId="7" borderId="93" xfId="0" applyFont="1" applyFill="1" applyBorder="1" applyAlignment="1">
      <alignment horizontal="center" vertical="center"/>
    </xf>
    <xf numFmtId="0" fontId="2" fillId="7" borderId="185" xfId="0" applyFont="1" applyFill="1" applyBorder="1" applyAlignment="1">
      <alignment horizontal="center" vertical="center"/>
    </xf>
    <xf numFmtId="0" fontId="2" fillId="6" borderId="90" xfId="0" applyFont="1" applyFill="1" applyBorder="1" applyAlignment="1">
      <alignment horizontal="center" vertical="center"/>
    </xf>
    <xf numFmtId="0" fontId="2" fillId="3" borderId="176" xfId="0" applyFont="1" applyFill="1" applyBorder="1" applyAlignment="1">
      <alignment horizontal="center" vertical="center"/>
    </xf>
    <xf numFmtId="0" fontId="2" fillId="3" borderId="177" xfId="0" applyFont="1" applyFill="1" applyBorder="1" applyAlignment="1">
      <alignment horizontal="center" vertical="center"/>
    </xf>
    <xf numFmtId="0" fontId="2" fillId="9" borderId="161" xfId="0" applyFont="1" applyFill="1" applyBorder="1" applyAlignment="1">
      <alignment horizontal="center" vertical="center"/>
    </xf>
    <xf numFmtId="0" fontId="2" fillId="9" borderId="93" xfId="0" applyFont="1" applyFill="1" applyBorder="1" applyAlignment="1">
      <alignment horizontal="center" vertical="center"/>
    </xf>
    <xf numFmtId="0" fontId="2" fillId="5" borderId="95" xfId="0" applyFont="1" applyFill="1" applyBorder="1" applyAlignment="1">
      <alignment horizontal="center" vertical="center"/>
    </xf>
    <xf numFmtId="0" fontId="2" fillId="5" borderId="93" xfId="0" applyFont="1" applyFill="1" applyBorder="1" applyAlignment="1">
      <alignment horizontal="center" vertical="center"/>
    </xf>
    <xf numFmtId="182" fontId="18" fillId="26" borderId="10" xfId="0" applyNumberFormat="1" applyFont="1" applyFill="1" applyBorder="1" applyAlignment="1">
      <alignment horizontal="right" vertical="center"/>
    </xf>
    <xf numFmtId="182" fontId="18" fillId="31" borderId="10" xfId="0" applyNumberFormat="1" applyFont="1" applyFill="1" applyBorder="1" applyAlignment="1">
      <alignment horizontal="right" vertical="center"/>
    </xf>
    <xf numFmtId="182" fontId="18" fillId="30" borderId="10" xfId="0" applyNumberFormat="1" applyFont="1" applyFill="1" applyBorder="1" applyAlignment="1">
      <alignment horizontal="right" vertical="center"/>
    </xf>
    <xf numFmtId="0" fontId="2" fillId="0" borderId="125" xfId="0" applyFont="1" applyBorder="1">
      <alignment vertical="center"/>
    </xf>
    <xf numFmtId="0" fontId="2" fillId="0" borderId="192" xfId="0" applyFont="1" applyBorder="1">
      <alignment vertical="center"/>
    </xf>
    <xf numFmtId="0" fontId="2" fillId="6" borderId="125" xfId="0" applyFont="1" applyFill="1" applyBorder="1">
      <alignment vertical="center"/>
    </xf>
    <xf numFmtId="0" fontId="2" fillId="3" borderId="60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12" borderId="125" xfId="0" applyFont="1" applyFill="1" applyBorder="1">
      <alignment vertical="center"/>
    </xf>
    <xf numFmtId="0" fontId="2" fillId="4" borderId="60" xfId="0" applyFont="1" applyFill="1" applyBorder="1" applyAlignment="1">
      <alignment horizontal="left" vertical="center"/>
    </xf>
    <xf numFmtId="0" fontId="2" fillId="14" borderId="1" xfId="0" applyFont="1" applyFill="1" applyBorder="1">
      <alignment vertical="center"/>
    </xf>
    <xf numFmtId="0" fontId="2" fillId="12" borderId="125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6" borderId="12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9" fontId="7" fillId="0" borderId="14" xfId="1" applyFont="1" applyBorder="1" applyAlignment="1">
      <alignment vertical="center"/>
    </xf>
    <xf numFmtId="0" fontId="24" fillId="0" borderId="14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5" fillId="4" borderId="56" xfId="0" applyFont="1" applyFill="1" applyBorder="1" applyAlignment="1">
      <alignment horizontal="center" vertical="center"/>
    </xf>
    <xf numFmtId="0" fontId="24" fillId="12" borderId="143" xfId="0" applyFont="1" applyFill="1" applyBorder="1" applyAlignment="1">
      <alignment horizontal="center" vertical="center"/>
    </xf>
    <xf numFmtId="0" fontId="24" fillId="12" borderId="99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143" xfId="0" applyFont="1" applyBorder="1" applyAlignment="1">
      <alignment horizontal="center" vertical="center"/>
    </xf>
    <xf numFmtId="0" fontId="24" fillId="0" borderId="171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5" fillId="4" borderId="59" xfId="0" applyFont="1" applyFill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182" fontId="18" fillId="26" borderId="13" xfId="0" applyNumberFormat="1" applyFont="1" applyFill="1" applyBorder="1" applyAlignment="1">
      <alignment horizontal="center" vertical="center"/>
    </xf>
    <xf numFmtId="182" fontId="18" fillId="30" borderId="13" xfId="0" applyNumberFormat="1" applyFont="1" applyFill="1" applyBorder="1" applyAlignment="1">
      <alignment horizontal="center" vertical="center"/>
    </xf>
    <xf numFmtId="182" fontId="18" fillId="31" borderId="13" xfId="0" applyNumberFormat="1" applyFont="1" applyFill="1" applyBorder="1" applyAlignment="1">
      <alignment horizontal="center" vertical="center"/>
    </xf>
    <xf numFmtId="182" fontId="18" fillId="26" borderId="11" xfId="0" applyNumberFormat="1" applyFont="1" applyFill="1" applyBorder="1" applyAlignment="1">
      <alignment horizontal="center" vertical="center"/>
    </xf>
    <xf numFmtId="182" fontId="18" fillId="30" borderId="11" xfId="0" applyNumberFormat="1" applyFont="1" applyFill="1" applyBorder="1" applyAlignment="1">
      <alignment horizontal="center" vertical="center"/>
    </xf>
    <xf numFmtId="182" fontId="18" fillId="31" borderId="11" xfId="0" applyNumberFormat="1" applyFont="1" applyFill="1" applyBorder="1" applyAlignment="1">
      <alignment horizontal="center" vertical="center"/>
    </xf>
    <xf numFmtId="9" fontId="18" fillId="0" borderId="11" xfId="1" applyFont="1" applyFill="1" applyBorder="1" applyAlignment="1">
      <alignment horizontal="center" vertical="center"/>
    </xf>
    <xf numFmtId="0" fontId="24" fillId="0" borderId="149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12" borderId="90" xfId="0" applyFont="1" applyFill="1" applyBorder="1">
      <alignment vertical="center"/>
    </xf>
    <xf numFmtId="0" fontId="17" fillId="12" borderId="149" xfId="0" applyFont="1" applyFill="1" applyBorder="1">
      <alignment vertical="center"/>
    </xf>
    <xf numFmtId="0" fontId="17" fillId="12" borderId="139" xfId="0" applyFont="1" applyFill="1" applyBorder="1">
      <alignment vertical="center"/>
    </xf>
    <xf numFmtId="0" fontId="18" fillId="12" borderId="125" xfId="0" applyFont="1" applyFill="1" applyBorder="1" applyAlignment="1">
      <alignment horizontal="left" vertical="center"/>
    </xf>
    <xf numFmtId="0" fontId="18" fillId="12" borderId="215" xfId="0" applyFont="1" applyFill="1" applyBorder="1" applyAlignment="1">
      <alignment horizontal="center" vertical="center"/>
    </xf>
    <xf numFmtId="0" fontId="18" fillId="12" borderId="87" xfId="0" applyFont="1" applyFill="1" applyBorder="1" applyAlignment="1">
      <alignment horizontal="center" vertical="center"/>
    </xf>
    <xf numFmtId="0" fontId="18" fillId="12" borderId="86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0" fontId="17" fillId="12" borderId="87" xfId="0" applyFont="1" applyFill="1" applyBorder="1">
      <alignment vertical="center"/>
    </xf>
    <xf numFmtId="0" fontId="17" fillId="12" borderId="86" xfId="0" applyFont="1" applyFill="1" applyBorder="1">
      <alignment vertical="center"/>
    </xf>
    <xf numFmtId="0" fontId="17" fillId="12" borderId="5" xfId="0" applyFont="1" applyFill="1" applyBorder="1">
      <alignment vertical="center"/>
    </xf>
    <xf numFmtId="0" fontId="17" fillId="12" borderId="85" xfId="0" applyFont="1" applyFill="1" applyBorder="1">
      <alignment vertical="center"/>
    </xf>
    <xf numFmtId="0" fontId="17" fillId="12" borderId="89" xfId="0" applyFont="1" applyFill="1" applyBorder="1">
      <alignment vertical="center"/>
    </xf>
    <xf numFmtId="0" fontId="27" fillId="12" borderId="27" xfId="0" applyFont="1" applyFill="1" applyBorder="1" applyAlignment="1">
      <alignment horizontal="center" vertical="center"/>
    </xf>
    <xf numFmtId="0" fontId="27" fillId="12" borderId="21" xfId="0" applyFont="1" applyFill="1" applyBorder="1" applyAlignment="1">
      <alignment horizontal="center" vertical="center"/>
    </xf>
    <xf numFmtId="0" fontId="24" fillId="12" borderId="96" xfId="0" applyFont="1" applyFill="1" applyBorder="1" applyAlignment="1">
      <alignment horizontal="center" vertical="center"/>
    </xf>
    <xf numFmtId="0" fontId="18" fillId="6" borderId="96" xfId="0" applyFont="1" applyFill="1" applyBorder="1" applyAlignment="1">
      <alignment horizontal="center" vertical="center"/>
    </xf>
    <xf numFmtId="0" fontId="18" fillId="0" borderId="225" xfId="0" applyFont="1" applyBorder="1" applyAlignment="1">
      <alignment horizontal="center" vertical="center"/>
    </xf>
    <xf numFmtId="0" fontId="24" fillId="12" borderId="101" xfId="0" applyFont="1" applyFill="1" applyBorder="1" applyAlignment="1">
      <alignment horizontal="center" vertical="center"/>
    </xf>
    <xf numFmtId="0" fontId="24" fillId="0" borderId="172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/>
    </xf>
    <xf numFmtId="182" fontId="18" fillId="26" borderId="17" xfId="0" applyNumberFormat="1" applyFont="1" applyFill="1" applyBorder="1" applyAlignment="1">
      <alignment horizontal="center" vertical="center"/>
    </xf>
    <xf numFmtId="182" fontId="18" fillId="30" borderId="17" xfId="0" applyNumberFormat="1" applyFont="1" applyFill="1" applyBorder="1" applyAlignment="1">
      <alignment horizontal="center" vertical="center"/>
    </xf>
    <xf numFmtId="182" fontId="18" fillId="31" borderId="17" xfId="0" applyNumberFormat="1" applyFont="1" applyFill="1" applyBorder="1" applyAlignment="1">
      <alignment horizontal="center" vertical="center"/>
    </xf>
    <xf numFmtId="9" fontId="18" fillId="0" borderId="17" xfId="1" applyFont="1" applyFill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0" fontId="28" fillId="4" borderId="60" xfId="0" applyFont="1" applyFill="1" applyBorder="1" applyAlignment="1">
      <alignment horizontal="center" vertical="center"/>
    </xf>
    <xf numFmtId="0" fontId="18" fillId="12" borderId="122" xfId="0" applyFont="1" applyFill="1" applyBorder="1" applyAlignment="1">
      <alignment horizontal="right" vertical="center"/>
    </xf>
    <xf numFmtId="0" fontId="18" fillId="26" borderId="10" xfId="0" applyFont="1" applyFill="1" applyBorder="1">
      <alignment vertical="center"/>
    </xf>
    <xf numFmtId="0" fontId="18" fillId="0" borderId="226" xfId="0" applyFont="1" applyBorder="1" applyAlignment="1">
      <alignment horizontal="center" vertical="center"/>
    </xf>
    <xf numFmtId="0" fontId="18" fillId="0" borderId="227" xfId="0" applyFont="1" applyBorder="1" applyAlignment="1">
      <alignment horizontal="center" vertical="center"/>
    </xf>
    <xf numFmtId="0" fontId="17" fillId="12" borderId="228" xfId="0" applyFont="1" applyFill="1" applyBorder="1">
      <alignment vertical="center"/>
    </xf>
    <xf numFmtId="0" fontId="18" fillId="4" borderId="182" xfId="0" applyFont="1" applyFill="1" applyBorder="1" applyAlignment="1">
      <alignment horizontal="center" vertical="center"/>
    </xf>
    <xf numFmtId="0" fontId="17" fillId="0" borderId="229" xfId="0" applyFont="1" applyBorder="1">
      <alignment vertical="center"/>
    </xf>
    <xf numFmtId="0" fontId="18" fillId="0" borderId="230" xfId="0" applyFont="1" applyBorder="1" applyAlignment="1">
      <alignment horizontal="center" vertical="center"/>
    </xf>
    <xf numFmtId="0" fontId="17" fillId="0" borderId="182" xfId="0" applyFont="1" applyBorder="1">
      <alignment vertical="center"/>
    </xf>
    <xf numFmtId="0" fontId="17" fillId="0" borderId="231" xfId="0" applyFont="1" applyBorder="1">
      <alignment vertical="center"/>
    </xf>
    <xf numFmtId="0" fontId="17" fillId="0" borderId="232" xfId="0" applyFont="1" applyBorder="1">
      <alignment vertical="center"/>
    </xf>
    <xf numFmtId="0" fontId="17" fillId="0" borderId="228" xfId="0" applyFont="1" applyBorder="1">
      <alignment vertical="center"/>
    </xf>
    <xf numFmtId="0" fontId="18" fillId="0" borderId="233" xfId="0" applyFont="1" applyBorder="1" applyAlignment="1">
      <alignment horizontal="center" vertical="center"/>
    </xf>
    <xf numFmtId="0" fontId="18" fillId="0" borderId="231" xfId="0" applyFont="1" applyBorder="1" applyAlignment="1">
      <alignment horizontal="center" vertical="center"/>
    </xf>
    <xf numFmtId="0" fontId="17" fillId="0" borderId="234" xfId="0" applyFont="1" applyBorder="1">
      <alignment vertical="center"/>
    </xf>
    <xf numFmtId="0" fontId="18" fillId="0" borderId="182" xfId="0" applyFont="1" applyBorder="1" applyAlignment="1">
      <alignment horizontal="center" vertical="center"/>
    </xf>
    <xf numFmtId="0" fontId="17" fillId="0" borderId="230" xfId="0" applyFont="1" applyBorder="1" applyAlignment="1">
      <alignment horizontal="right" vertical="center"/>
    </xf>
    <xf numFmtId="0" fontId="6" fillId="4" borderId="182" xfId="0" applyFont="1" applyFill="1" applyBorder="1" applyAlignment="1">
      <alignment horizontal="center" vertical="center"/>
    </xf>
    <xf numFmtId="0" fontId="18" fillId="14" borderId="182" xfId="0" applyFont="1" applyFill="1" applyBorder="1" applyAlignment="1">
      <alignment horizontal="center" vertical="center"/>
    </xf>
    <xf numFmtId="0" fontId="17" fillId="0" borderId="231" xfId="0" applyFont="1" applyBorder="1" applyAlignment="1">
      <alignment horizontal="right" vertical="center"/>
    </xf>
    <xf numFmtId="0" fontId="17" fillId="12" borderId="235" xfId="0" applyFont="1" applyFill="1" applyBorder="1">
      <alignment vertical="center"/>
    </xf>
    <xf numFmtId="0" fontId="17" fillId="12" borderId="231" xfId="0" applyFont="1" applyFill="1" applyBorder="1">
      <alignment vertical="center"/>
    </xf>
    <xf numFmtId="0" fontId="17" fillId="0" borderId="235" xfId="0" applyFont="1" applyBorder="1">
      <alignment vertical="center"/>
    </xf>
    <xf numFmtId="0" fontId="18" fillId="4" borderId="226" xfId="0" applyFont="1" applyFill="1" applyBorder="1">
      <alignment vertical="center"/>
    </xf>
    <xf numFmtId="0" fontId="18" fillId="4" borderId="205" xfId="0" applyFont="1" applyFill="1" applyBorder="1">
      <alignment vertical="center"/>
    </xf>
    <xf numFmtId="0" fontId="17" fillId="4" borderId="205" xfId="0" applyFont="1" applyFill="1" applyBorder="1">
      <alignment vertical="center"/>
    </xf>
    <xf numFmtId="0" fontId="17" fillId="4" borderId="228" xfId="0" applyFont="1" applyFill="1" applyBorder="1">
      <alignment vertical="center"/>
    </xf>
    <xf numFmtId="0" fontId="17" fillId="4" borderId="229" xfId="0" applyFont="1" applyFill="1" applyBorder="1">
      <alignment vertical="center"/>
    </xf>
    <xf numFmtId="0" fontId="18" fillId="4" borderId="232" xfId="0" applyFont="1" applyFill="1" applyBorder="1" applyAlignment="1">
      <alignment horizontal="center" vertical="center"/>
    </xf>
    <xf numFmtId="0" fontId="17" fillId="4" borderId="231" xfId="0" applyFont="1" applyFill="1" applyBorder="1">
      <alignment vertical="center"/>
    </xf>
    <xf numFmtId="0" fontId="18" fillId="4" borderId="234" xfId="0" applyFont="1" applyFill="1" applyBorder="1" applyAlignment="1">
      <alignment horizontal="center" vertical="center"/>
    </xf>
    <xf numFmtId="0" fontId="18" fillId="30" borderId="205" xfId="0" applyFont="1" applyFill="1" applyBorder="1">
      <alignment vertical="center"/>
    </xf>
    <xf numFmtId="0" fontId="18" fillId="31" borderId="205" xfId="0" applyFont="1" applyFill="1" applyBorder="1">
      <alignment vertical="center"/>
    </xf>
    <xf numFmtId="179" fontId="18" fillId="0" borderId="205" xfId="0" applyNumberFormat="1" applyFont="1" applyBorder="1">
      <alignment vertical="center"/>
    </xf>
    <xf numFmtId="9" fontId="18" fillId="0" borderId="9" xfId="1" applyFont="1" applyFill="1" applyBorder="1" applyAlignment="1">
      <alignment horizontal="center" vertical="center"/>
    </xf>
    <xf numFmtId="0" fontId="11" fillId="0" borderId="149" xfId="0" applyFont="1" applyBorder="1">
      <alignment vertical="center"/>
    </xf>
    <xf numFmtId="0" fontId="14" fillId="0" borderId="101" xfId="0" applyFont="1" applyBorder="1">
      <alignment vertical="center"/>
    </xf>
    <xf numFmtId="0" fontId="18" fillId="0" borderId="60" xfId="0" applyFont="1" applyBorder="1" applyAlignment="1">
      <alignment horizontal="right" vertical="center"/>
    </xf>
    <xf numFmtId="0" fontId="43" fillId="0" borderId="10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6" fillId="0" borderId="158" xfId="0" applyFont="1" applyBorder="1" applyAlignment="1">
      <alignment horizontal="center" vertical="center"/>
    </xf>
    <xf numFmtId="0" fontId="2" fillId="23" borderId="124" xfId="0" applyFont="1" applyFill="1" applyBorder="1" applyAlignment="1">
      <alignment horizontal="center" vertical="center"/>
    </xf>
    <xf numFmtId="179" fontId="17" fillId="0" borderId="168" xfId="0" applyNumberFormat="1" applyFont="1" applyBorder="1">
      <alignment vertical="center"/>
    </xf>
    <xf numFmtId="179" fontId="8" fillId="0" borderId="66" xfId="0" applyNumberFormat="1" applyFont="1" applyBorder="1" applyAlignment="1">
      <alignment horizontal="center" vertical="center"/>
    </xf>
    <xf numFmtId="178" fontId="18" fillId="18" borderId="140" xfId="0" applyNumberFormat="1" applyFont="1" applyFill="1" applyBorder="1" applyAlignment="1">
      <alignment horizontal="center" vertical="center"/>
    </xf>
    <xf numFmtId="178" fontId="18" fillId="2" borderId="140" xfId="0" applyNumberFormat="1" applyFont="1" applyFill="1" applyBorder="1" applyAlignment="1">
      <alignment horizontal="center" vertical="center"/>
    </xf>
    <xf numFmtId="178" fontId="18" fillId="0" borderId="140" xfId="0" applyNumberFormat="1" applyFont="1" applyBorder="1" applyAlignment="1">
      <alignment horizontal="center" vertical="center"/>
    </xf>
    <xf numFmtId="178" fontId="8" fillId="0" borderId="140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79" fontId="8" fillId="0" borderId="82" xfId="0" applyNumberFormat="1" applyFont="1" applyBorder="1" applyAlignment="1">
      <alignment horizontal="center" vertical="center"/>
    </xf>
    <xf numFmtId="0" fontId="27" fillId="14" borderId="81" xfId="0" applyFont="1" applyFill="1" applyBorder="1" applyAlignment="1">
      <alignment horizontal="center" vertical="center"/>
    </xf>
    <xf numFmtId="0" fontId="2" fillId="6" borderId="96" xfId="0" applyFont="1" applyFill="1" applyBorder="1">
      <alignment vertical="center"/>
    </xf>
    <xf numFmtId="0" fontId="2" fillId="3" borderId="42" xfId="0" applyFont="1" applyFill="1" applyBorder="1" applyAlignment="1">
      <alignment horizontal="left" vertical="center"/>
    </xf>
    <xf numFmtId="0" fontId="2" fillId="0" borderId="215" xfId="0" applyFont="1" applyBorder="1">
      <alignment vertical="center"/>
    </xf>
    <xf numFmtId="0" fontId="2" fillId="0" borderId="66" xfId="0" applyFont="1" applyBorder="1" applyAlignment="1">
      <alignment horizontal="center" vertical="center"/>
    </xf>
    <xf numFmtId="0" fontId="22" fillId="12" borderId="96" xfId="0" applyFont="1" applyFill="1" applyBorder="1" applyAlignment="1">
      <alignment horizontal="right" vertical="center"/>
    </xf>
    <xf numFmtId="0" fontId="27" fillId="0" borderId="42" xfId="0" applyFont="1" applyBorder="1" applyAlignment="1">
      <alignment horizontal="center" vertical="center"/>
    </xf>
    <xf numFmtId="0" fontId="18" fillId="2" borderId="145" xfId="0" applyFont="1" applyFill="1" applyBorder="1" applyAlignment="1">
      <alignment horizontal="center" vertical="center"/>
    </xf>
    <xf numFmtId="0" fontId="18" fillId="3" borderId="215" xfId="0" applyFont="1" applyFill="1" applyBorder="1" applyAlignment="1">
      <alignment horizontal="center" vertical="center"/>
    </xf>
    <xf numFmtId="0" fontId="18" fillId="3" borderId="42" xfId="0" applyFont="1" applyFill="1" applyBorder="1" applyAlignment="1">
      <alignment horizontal="center" vertical="center"/>
    </xf>
    <xf numFmtId="0" fontId="18" fillId="14" borderId="215" xfId="0" applyFont="1" applyFill="1" applyBorder="1" applyAlignment="1">
      <alignment horizontal="center" vertical="center"/>
    </xf>
    <xf numFmtId="0" fontId="18" fillId="18" borderId="145" xfId="0" applyFont="1" applyFill="1" applyBorder="1" applyAlignment="1">
      <alignment horizontal="center" vertical="center"/>
    </xf>
    <xf numFmtId="0" fontId="24" fillId="4" borderId="42" xfId="0" applyFont="1" applyFill="1" applyBorder="1" applyAlignment="1">
      <alignment horizontal="center" vertical="center"/>
    </xf>
    <xf numFmtId="0" fontId="8" fillId="0" borderId="145" xfId="0" applyFont="1" applyBorder="1" applyAlignment="1">
      <alignment horizontal="center" vertical="center"/>
    </xf>
    <xf numFmtId="0" fontId="28" fillId="4" borderId="42" xfId="0" applyFont="1" applyFill="1" applyBorder="1" applyAlignment="1">
      <alignment horizontal="center" vertical="center"/>
    </xf>
    <xf numFmtId="0" fontId="25" fillId="4" borderId="42" xfId="0" applyFont="1" applyFill="1" applyBorder="1" applyAlignment="1">
      <alignment horizontal="center" vertical="center"/>
    </xf>
    <xf numFmtId="179" fontId="17" fillId="0" borderId="59" xfId="0" applyNumberFormat="1" applyFont="1" applyBorder="1">
      <alignment vertical="center"/>
    </xf>
    <xf numFmtId="179" fontId="8" fillId="0" borderId="140" xfId="0" applyNumberFormat="1" applyFont="1" applyBorder="1" applyAlignment="1">
      <alignment horizontal="center" vertical="center"/>
    </xf>
    <xf numFmtId="178" fontId="18" fillId="0" borderId="78" xfId="0" applyNumberFormat="1" applyFont="1" applyBorder="1" applyAlignment="1">
      <alignment horizontal="center" vertical="center"/>
    </xf>
    <xf numFmtId="178" fontId="8" fillId="0" borderId="78" xfId="0" applyNumberFormat="1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18" fillId="0" borderId="145" xfId="0" applyFont="1" applyBorder="1">
      <alignment vertical="center"/>
    </xf>
    <xf numFmtId="9" fontId="18" fillId="0" borderId="11" xfId="0" applyNumberFormat="1" applyFont="1" applyBorder="1">
      <alignment vertical="center"/>
    </xf>
    <xf numFmtId="0" fontId="18" fillId="0" borderId="118" xfId="0" applyFont="1" applyBorder="1">
      <alignment vertical="center"/>
    </xf>
    <xf numFmtId="0" fontId="27" fillId="0" borderId="68" xfId="0" applyFont="1" applyBorder="1" applyAlignment="1">
      <alignment horizontal="center" vertical="center"/>
    </xf>
    <xf numFmtId="0" fontId="27" fillId="4" borderId="27" xfId="0" applyFont="1" applyFill="1" applyBorder="1" applyAlignment="1">
      <alignment horizontal="center" vertical="center"/>
    </xf>
    <xf numFmtId="179" fontId="18" fillId="0" borderId="86" xfId="0" applyNumberFormat="1" applyFont="1" applyBorder="1" applyAlignment="1">
      <alignment horizontal="center" vertical="center"/>
    </xf>
    <xf numFmtId="179" fontId="18" fillId="0" borderId="5" xfId="0" applyNumberFormat="1" applyFont="1" applyBorder="1" applyAlignment="1">
      <alignment horizontal="center" vertical="center"/>
    </xf>
    <xf numFmtId="179" fontId="18" fillId="0" borderId="90" xfId="0" applyNumberFormat="1" applyFont="1" applyBorder="1" applyAlignment="1">
      <alignment horizontal="center" vertical="center"/>
    </xf>
    <xf numFmtId="179" fontId="18" fillId="0" borderId="85" xfId="0" applyNumberFormat="1" applyFont="1" applyBorder="1" applyAlignment="1">
      <alignment horizontal="center" vertical="center"/>
    </xf>
    <xf numFmtId="179" fontId="18" fillId="0" borderId="215" xfId="0" applyNumberFormat="1" applyFont="1" applyBorder="1" applyAlignment="1">
      <alignment horizontal="center" vertical="center"/>
    </xf>
    <xf numFmtId="179" fontId="18" fillId="0" borderId="87" xfId="0" applyNumberFormat="1" applyFont="1" applyBorder="1" applyAlignment="1">
      <alignment horizontal="center" vertical="center"/>
    </xf>
    <xf numFmtId="179" fontId="18" fillId="0" borderId="89" xfId="0" applyNumberFormat="1" applyFont="1" applyBorder="1" applyAlignment="1">
      <alignment horizontal="center" vertical="center"/>
    </xf>
    <xf numFmtId="0" fontId="18" fillId="0" borderId="236" xfId="0" applyFont="1" applyBorder="1" applyAlignment="1">
      <alignment horizontal="center" vertical="center"/>
    </xf>
    <xf numFmtId="179" fontId="18" fillId="0" borderId="79" xfId="0" applyNumberFormat="1" applyFont="1" applyBorder="1" applyAlignment="1">
      <alignment horizontal="center" vertical="center"/>
    </xf>
    <xf numFmtId="179" fontId="18" fillId="0" borderId="83" xfId="0" applyNumberFormat="1" applyFont="1" applyBorder="1" applyAlignment="1">
      <alignment horizontal="center" vertical="center"/>
    </xf>
    <xf numFmtId="179" fontId="18" fillId="0" borderId="78" xfId="0" applyNumberFormat="1" applyFont="1" applyBorder="1" applyAlignment="1">
      <alignment horizontal="center" vertical="center"/>
    </xf>
    <xf numFmtId="179" fontId="18" fillId="0" borderId="77" xfId="0" applyNumberFormat="1" applyFont="1" applyBorder="1" applyAlignment="1">
      <alignment horizontal="center" vertical="center"/>
    </xf>
    <xf numFmtId="0" fontId="18" fillId="0" borderId="89" xfId="0" applyFont="1" applyBorder="1" applyAlignment="1">
      <alignment horizontal="right" vertical="center"/>
    </xf>
    <xf numFmtId="0" fontId="27" fillId="0" borderId="59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0" borderId="0" xfId="0" applyFont="1">
      <alignment vertical="center"/>
    </xf>
    <xf numFmtId="0" fontId="2" fillId="0" borderId="104" xfId="0" applyFont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 vertical="center"/>
    </xf>
    <xf numFmtId="9" fontId="2" fillId="0" borderId="27" xfId="0" applyNumberFormat="1" applyFont="1" applyBorder="1" applyAlignment="1">
      <alignment horizontal="center" vertical="center"/>
    </xf>
    <xf numFmtId="9" fontId="2" fillId="0" borderId="105" xfId="0" applyNumberFormat="1" applyFont="1" applyBorder="1" applyAlignment="1">
      <alignment horizontal="center" vertical="center"/>
    </xf>
    <xf numFmtId="9" fontId="2" fillId="0" borderId="104" xfId="0" applyNumberFormat="1" applyFont="1" applyBorder="1" applyAlignment="1">
      <alignment horizontal="center" vertical="center"/>
    </xf>
    <xf numFmtId="9" fontId="2" fillId="0" borderId="21" xfId="0" applyNumberFormat="1" applyFont="1" applyBorder="1" applyAlignment="1">
      <alignment horizontal="center" vertical="center"/>
    </xf>
    <xf numFmtId="9" fontId="2" fillId="0" borderId="237" xfId="0" applyNumberFormat="1" applyFont="1" applyBorder="1" applyAlignment="1">
      <alignment horizontal="center" vertical="center"/>
    </xf>
    <xf numFmtId="9" fontId="2" fillId="0" borderId="96" xfId="0" applyNumberFormat="1" applyFont="1" applyBorder="1" applyAlignment="1">
      <alignment horizontal="center" vertical="center"/>
    </xf>
    <xf numFmtId="9" fontId="2" fillId="0" borderId="95" xfId="0" applyNumberFormat="1" applyFont="1" applyBorder="1" applyAlignment="1">
      <alignment horizontal="center" vertical="center"/>
    </xf>
    <xf numFmtId="9" fontId="9" fillId="0" borderId="52" xfId="0" applyNumberFormat="1" applyFont="1" applyBorder="1" applyAlignment="1">
      <alignment horizontal="center" vertical="center"/>
    </xf>
    <xf numFmtId="9" fontId="9" fillId="0" borderId="110" xfId="0" applyNumberFormat="1" applyFont="1" applyBorder="1" applyAlignment="1">
      <alignment horizontal="center" vertical="center"/>
    </xf>
    <xf numFmtId="9" fontId="4" fillId="0" borderId="111" xfId="0" applyNumberFormat="1" applyFont="1" applyBorder="1" applyAlignment="1">
      <alignment horizontal="center" vertical="center"/>
    </xf>
    <xf numFmtId="9" fontId="4" fillId="0" borderId="52" xfId="0" applyNumberFormat="1" applyFont="1" applyBorder="1" applyAlignment="1">
      <alignment horizontal="center" vertical="center"/>
    </xf>
    <xf numFmtId="9" fontId="4" fillId="0" borderId="110" xfId="0" applyNumberFormat="1" applyFont="1" applyBorder="1" applyAlignment="1">
      <alignment horizontal="center" vertical="center"/>
    </xf>
    <xf numFmtId="9" fontId="4" fillId="0" borderId="109" xfId="0" applyNumberFormat="1" applyFont="1" applyBorder="1" applyAlignment="1">
      <alignment horizontal="center" vertical="center"/>
    </xf>
    <xf numFmtId="9" fontId="4" fillId="0" borderId="112" xfId="0" applyNumberFormat="1" applyFont="1" applyBorder="1" applyAlignment="1">
      <alignment horizontal="center" vertical="center"/>
    </xf>
    <xf numFmtId="9" fontId="8" fillId="0" borderId="108" xfId="0" applyNumberFormat="1" applyFont="1" applyBorder="1" applyAlignment="1">
      <alignment horizontal="center" vertical="center"/>
    </xf>
    <xf numFmtId="9" fontId="2" fillId="0" borderId="52" xfId="0" applyNumberFormat="1" applyFont="1" applyBorder="1" applyAlignment="1">
      <alignment horizontal="center" vertical="center"/>
    </xf>
    <xf numFmtId="9" fontId="2" fillId="0" borderId="110" xfId="0" applyNumberFormat="1" applyFont="1" applyBorder="1" applyAlignment="1">
      <alignment horizontal="center" vertical="center"/>
    </xf>
    <xf numFmtId="9" fontId="2" fillId="0" borderId="109" xfId="0" applyNumberFormat="1" applyFont="1" applyBorder="1" applyAlignment="1">
      <alignment horizontal="center" vertical="center"/>
    </xf>
    <xf numFmtId="9" fontId="2" fillId="0" borderId="108" xfId="0" applyNumberFormat="1" applyFont="1" applyBorder="1" applyAlignment="1">
      <alignment horizontal="center" vertical="center"/>
    </xf>
    <xf numFmtId="9" fontId="2" fillId="0" borderId="107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179" fontId="10" fillId="4" borderId="28" xfId="0" applyNumberFormat="1" applyFont="1" applyFill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18" fillId="0" borderId="86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87" xfId="0" applyFont="1" applyBorder="1">
      <alignment vertical="center"/>
    </xf>
    <xf numFmtId="0" fontId="18" fillId="0" borderId="5" xfId="0" applyFont="1" applyBorder="1">
      <alignment vertical="center"/>
    </xf>
    <xf numFmtId="9" fontId="2" fillId="0" borderId="4" xfId="0" applyNumberFormat="1" applyFont="1" applyBorder="1" applyAlignment="1">
      <alignment horizontal="center" vertical="center"/>
    </xf>
    <xf numFmtId="0" fontId="18" fillId="0" borderId="93" xfId="0" applyFont="1" applyBorder="1">
      <alignment vertical="center"/>
    </xf>
    <xf numFmtId="0" fontId="18" fillId="0" borderId="53" xfId="0" applyFont="1" applyBorder="1">
      <alignment vertical="center"/>
    </xf>
    <xf numFmtId="0" fontId="18" fillId="0" borderId="110" xfId="0" applyFont="1" applyBorder="1">
      <alignment vertical="center"/>
    </xf>
    <xf numFmtId="0" fontId="18" fillId="0" borderId="107" xfId="0" applyFont="1" applyBorder="1">
      <alignment vertical="center"/>
    </xf>
    <xf numFmtId="179" fontId="2" fillId="0" borderId="94" xfId="0" applyNumberFormat="1" applyFont="1" applyBorder="1" applyAlignment="1">
      <alignment horizontal="center" vertical="center"/>
    </xf>
    <xf numFmtId="0" fontId="18" fillId="0" borderId="94" xfId="0" applyFont="1" applyBorder="1">
      <alignment vertical="center"/>
    </xf>
    <xf numFmtId="0" fontId="18" fillId="0" borderId="106" xfId="0" applyFont="1" applyBorder="1">
      <alignment vertical="center"/>
    </xf>
    <xf numFmtId="0" fontId="18" fillId="23" borderId="13" xfId="0" applyFont="1" applyFill="1" applyBorder="1" applyAlignment="1">
      <alignment horizontal="center" vertical="center"/>
    </xf>
    <xf numFmtId="182" fontId="18" fillId="23" borderId="17" xfId="0" applyNumberFormat="1" applyFont="1" applyFill="1" applyBorder="1" applyAlignment="1">
      <alignment horizontal="center" vertical="center"/>
    </xf>
    <xf numFmtId="182" fontId="18" fillId="23" borderId="13" xfId="0" applyNumberFormat="1" applyFont="1" applyFill="1" applyBorder="1" applyAlignment="1">
      <alignment horizontal="center" vertical="center"/>
    </xf>
    <xf numFmtId="182" fontId="18" fillId="23" borderId="12" xfId="0" applyNumberFormat="1" applyFont="1" applyFill="1" applyBorder="1" applyAlignment="1">
      <alignment horizontal="center" vertical="center"/>
    </xf>
    <xf numFmtId="182" fontId="18" fillId="23" borderId="11" xfId="0" applyNumberFormat="1" applyFont="1" applyFill="1" applyBorder="1" applyAlignment="1">
      <alignment horizontal="center" vertical="center"/>
    </xf>
    <xf numFmtId="0" fontId="18" fillId="23" borderId="14" xfId="0" applyFont="1" applyFill="1" applyBorder="1">
      <alignment vertical="center"/>
    </xf>
    <xf numFmtId="0" fontId="18" fillId="23" borderId="0" xfId="0" applyFont="1" applyFill="1">
      <alignment vertical="center"/>
    </xf>
    <xf numFmtId="0" fontId="18" fillId="23" borderId="28" xfId="0" applyFont="1" applyFill="1" applyBorder="1">
      <alignment vertical="center"/>
    </xf>
    <xf numFmtId="0" fontId="18" fillId="23" borderId="13" xfId="0" applyFont="1" applyFill="1" applyBorder="1">
      <alignment vertical="center"/>
    </xf>
    <xf numFmtId="0" fontId="18" fillId="23" borderId="15" xfId="0" applyFont="1" applyFill="1" applyBorder="1">
      <alignment vertical="center"/>
    </xf>
    <xf numFmtId="0" fontId="18" fillId="23" borderId="205" xfId="0" applyFont="1" applyFill="1" applyBorder="1">
      <alignment vertical="center"/>
    </xf>
    <xf numFmtId="0" fontId="18" fillId="23" borderId="10" xfId="0" applyFont="1" applyFill="1" applyBorder="1">
      <alignment vertical="center"/>
    </xf>
    <xf numFmtId="182" fontId="18" fillId="23" borderId="10" xfId="0" applyNumberFormat="1" applyFont="1" applyFill="1" applyBorder="1" applyAlignment="1">
      <alignment horizontal="right" vertical="center"/>
    </xf>
    <xf numFmtId="0" fontId="18" fillId="23" borderId="28" xfId="0" applyFont="1" applyFill="1" applyBorder="1" applyAlignment="1">
      <alignment horizontal="center" vertical="center"/>
    </xf>
    <xf numFmtId="0" fontId="18" fillId="23" borderId="0" xfId="0" applyFont="1" applyFill="1" applyAlignment="1">
      <alignment horizontal="center" vertical="center"/>
    </xf>
    <xf numFmtId="0" fontId="18" fillId="23" borderId="145" xfId="0" applyFont="1" applyFill="1" applyBorder="1" applyAlignment="1">
      <alignment horizontal="center" vertical="center"/>
    </xf>
    <xf numFmtId="0" fontId="18" fillId="23" borderId="26" xfId="0" applyFont="1" applyFill="1" applyBorder="1" applyAlignment="1">
      <alignment horizontal="center" vertical="center"/>
    </xf>
    <xf numFmtId="0" fontId="18" fillId="23" borderId="46" xfId="0" applyFont="1" applyFill="1" applyBorder="1" applyAlignment="1">
      <alignment horizontal="center" vertical="center"/>
    </xf>
    <xf numFmtId="0" fontId="18" fillId="23" borderId="44" xfId="0" applyFont="1" applyFill="1" applyBorder="1" applyAlignment="1">
      <alignment horizontal="center" vertical="center"/>
    </xf>
    <xf numFmtId="0" fontId="18" fillId="23" borderId="43" xfId="0" applyFont="1" applyFill="1" applyBorder="1" applyAlignment="1">
      <alignment horizontal="center" vertical="center"/>
    </xf>
    <xf numFmtId="0" fontId="18" fillId="23" borderId="47" xfId="0" applyFont="1" applyFill="1" applyBorder="1" applyAlignment="1">
      <alignment horizontal="center" vertical="center"/>
    </xf>
    <xf numFmtId="0" fontId="18" fillId="23" borderId="45" xfId="0" applyFont="1" applyFill="1" applyBorder="1" applyAlignment="1">
      <alignment horizontal="center" vertical="center"/>
    </xf>
    <xf numFmtId="0" fontId="18" fillId="23" borderId="42" xfId="0" applyFont="1" applyFill="1" applyBorder="1" applyAlignment="1">
      <alignment horizontal="center" vertical="center"/>
    </xf>
    <xf numFmtId="0" fontId="18" fillId="23" borderId="41" xfId="0" applyFont="1" applyFill="1" applyBorder="1" applyAlignment="1">
      <alignment horizontal="center" vertical="center"/>
    </xf>
    <xf numFmtId="0" fontId="2" fillId="23" borderId="40" xfId="0" applyFont="1" applyFill="1" applyBorder="1" applyAlignment="1">
      <alignment horizontal="center" vertical="center"/>
    </xf>
    <xf numFmtId="0" fontId="18" fillId="0" borderId="9" xfId="0" applyFont="1" applyBorder="1">
      <alignment vertical="center"/>
    </xf>
    <xf numFmtId="9" fontId="34" fillId="0" borderId="14" xfId="1" applyFont="1" applyBorder="1" applyAlignment="1">
      <alignment horizontal="left" vertical="center"/>
    </xf>
    <xf numFmtId="0" fontId="8" fillId="0" borderId="26" xfId="0" applyFont="1" applyBorder="1">
      <alignment vertical="center"/>
    </xf>
    <xf numFmtId="177" fontId="8" fillId="0" borderId="17" xfId="0" applyNumberFormat="1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4" fillId="0" borderId="26" xfId="0" applyFont="1" applyBorder="1">
      <alignment vertical="center"/>
    </xf>
    <xf numFmtId="0" fontId="24" fillId="0" borderId="5" xfId="0" applyFont="1" applyBorder="1">
      <alignment vertical="center"/>
    </xf>
    <xf numFmtId="0" fontId="72" fillId="4" borderId="59" xfId="0" applyFont="1" applyFill="1" applyBorder="1" applyAlignment="1">
      <alignment horizontal="center" vertical="center"/>
    </xf>
    <xf numFmtId="0" fontId="72" fillId="4" borderId="45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44" xfId="0" applyFont="1" applyFill="1" applyBorder="1" applyAlignment="1">
      <alignment horizontal="center" vertical="center"/>
    </xf>
    <xf numFmtId="0" fontId="24" fillId="12" borderId="26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9" fontId="2" fillId="23" borderId="1" xfId="0" applyNumberFormat="1" applyFont="1" applyFill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0" fontId="18" fillId="0" borderId="177" xfId="0" applyFont="1" applyBorder="1" applyAlignment="1">
      <alignment horizontal="center" vertical="center"/>
    </xf>
    <xf numFmtId="0" fontId="24" fillId="14" borderId="78" xfId="0" applyFont="1" applyFill="1" applyBorder="1" applyAlignment="1">
      <alignment horizontal="center" vertical="center"/>
    </xf>
    <xf numFmtId="0" fontId="24" fillId="18" borderId="145" xfId="0" applyFont="1" applyFill="1" applyBorder="1" applyAlignment="1">
      <alignment horizontal="center" vertical="center"/>
    </xf>
    <xf numFmtId="0" fontId="24" fillId="14" borderId="215" xfId="0" applyFont="1" applyFill="1" applyBorder="1" applyAlignment="1">
      <alignment horizontal="center" vertical="center"/>
    </xf>
    <xf numFmtId="0" fontId="24" fillId="0" borderId="140" xfId="0" applyFont="1" applyBorder="1" applyAlignment="1">
      <alignment horizontal="center" vertical="center"/>
    </xf>
    <xf numFmtId="0" fontId="26" fillId="0" borderId="14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4" fillId="12" borderId="238" xfId="0" applyFont="1" applyFill="1" applyBorder="1" applyAlignment="1">
      <alignment horizontal="center" vertical="center"/>
    </xf>
    <xf numFmtId="0" fontId="6" fillId="4" borderId="239" xfId="0" applyFont="1" applyFill="1" applyBorder="1" applyAlignment="1">
      <alignment horizontal="center" vertical="center"/>
    </xf>
    <xf numFmtId="0" fontId="18" fillId="14" borderId="240" xfId="0" applyFont="1" applyFill="1" applyBorder="1" applyAlignment="1">
      <alignment horizontal="center" vertical="center"/>
    </xf>
    <xf numFmtId="0" fontId="18" fillId="0" borderId="241" xfId="0" applyFont="1" applyBorder="1" applyAlignment="1">
      <alignment horizontal="center" vertical="center"/>
    </xf>
    <xf numFmtId="0" fontId="18" fillId="0" borderId="242" xfId="0" applyFont="1" applyBorder="1" applyAlignment="1">
      <alignment horizontal="center" vertical="center"/>
    </xf>
    <xf numFmtId="0" fontId="18" fillId="0" borderId="243" xfId="0" applyFont="1" applyBorder="1" applyAlignment="1">
      <alignment horizontal="center" vertical="center"/>
    </xf>
    <xf numFmtId="0" fontId="18" fillId="12" borderId="238" xfId="0" applyFont="1" applyFill="1" applyBorder="1" applyAlignment="1">
      <alignment horizontal="center" vertical="center"/>
    </xf>
    <xf numFmtId="0" fontId="2" fillId="12" borderId="238" xfId="0" applyFont="1" applyFill="1" applyBorder="1" applyAlignment="1">
      <alignment horizontal="center" vertical="center"/>
    </xf>
    <xf numFmtId="0" fontId="2" fillId="4" borderId="243" xfId="0" applyFont="1" applyFill="1" applyBorder="1" applyAlignment="1">
      <alignment horizontal="center" vertical="center"/>
    </xf>
    <xf numFmtId="0" fontId="2" fillId="0" borderId="240" xfId="0" applyFont="1" applyBorder="1" applyAlignment="1">
      <alignment horizontal="center" vertical="center"/>
    </xf>
    <xf numFmtId="0" fontId="2" fillId="0" borderId="241" xfId="0" applyFont="1" applyBorder="1" applyAlignment="1">
      <alignment horizontal="center" vertical="center"/>
    </xf>
    <xf numFmtId="0" fontId="2" fillId="0" borderId="242" xfId="0" applyFont="1" applyBorder="1" applyAlignment="1">
      <alignment horizontal="center" vertical="center"/>
    </xf>
    <xf numFmtId="0" fontId="2" fillId="0" borderId="243" xfId="0" applyFont="1" applyBorder="1" applyAlignment="1">
      <alignment horizontal="center" vertical="center"/>
    </xf>
    <xf numFmtId="0" fontId="2" fillId="0" borderId="244" xfId="0" applyFont="1" applyBorder="1" applyAlignment="1">
      <alignment horizontal="center" vertical="center"/>
    </xf>
    <xf numFmtId="0" fontId="2" fillId="0" borderId="239" xfId="0" applyFont="1" applyBorder="1" applyAlignment="1">
      <alignment horizontal="center" vertical="center"/>
    </xf>
    <xf numFmtId="0" fontId="2" fillId="6" borderId="242" xfId="0" applyFont="1" applyFill="1" applyBorder="1" applyAlignment="1">
      <alignment horizontal="center" vertical="center"/>
    </xf>
    <xf numFmtId="0" fontId="2" fillId="3" borderId="242" xfId="0" applyFont="1" applyFill="1" applyBorder="1" applyAlignment="1">
      <alignment horizontal="center" vertical="center"/>
    </xf>
    <xf numFmtId="0" fontId="2" fillId="6" borderId="238" xfId="0" applyFont="1" applyFill="1" applyBorder="1" applyAlignment="1">
      <alignment horizontal="center" vertical="center"/>
    </xf>
    <xf numFmtId="0" fontId="2" fillId="3" borderId="245" xfId="0" applyFont="1" applyFill="1" applyBorder="1" applyAlignment="1">
      <alignment horizontal="center" vertical="center"/>
    </xf>
    <xf numFmtId="0" fontId="2" fillId="3" borderId="239" xfId="0" applyFont="1" applyFill="1" applyBorder="1" applyAlignment="1">
      <alignment horizontal="center" vertical="center"/>
    </xf>
    <xf numFmtId="0" fontId="2" fillId="0" borderId="246" xfId="0" applyFont="1" applyBorder="1" applyAlignment="1">
      <alignment horizontal="center" vertical="center"/>
    </xf>
    <xf numFmtId="0" fontId="2" fillId="0" borderId="247" xfId="0" applyFont="1" applyBorder="1" applyAlignment="1">
      <alignment horizontal="center" vertical="center"/>
    </xf>
    <xf numFmtId="0" fontId="2" fillId="0" borderId="24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8" xfId="0" applyFont="1" applyBorder="1" applyAlignment="1">
      <alignment horizontal="center" vertical="center"/>
    </xf>
    <xf numFmtId="0" fontId="2" fillId="3" borderId="243" xfId="0" applyFont="1" applyFill="1" applyBorder="1" applyAlignment="1">
      <alignment horizontal="center" vertical="center"/>
    </xf>
    <xf numFmtId="0" fontId="18" fillId="0" borderId="111" xfId="0" applyFont="1" applyBorder="1" applyAlignment="1">
      <alignment horizontal="center" vertical="center"/>
    </xf>
    <xf numFmtId="0" fontId="18" fillId="4" borderId="45" xfId="0" applyFont="1" applyFill="1" applyBorder="1" applyAlignment="1">
      <alignment horizontal="left" vertical="center"/>
    </xf>
    <xf numFmtId="0" fontId="18" fillId="6" borderId="26" xfId="0" applyFont="1" applyFill="1" applyBorder="1" applyAlignment="1">
      <alignment horizontal="center" vertical="center"/>
    </xf>
    <xf numFmtId="0" fontId="27" fillId="14" borderId="78" xfId="0" applyFont="1" applyFill="1" applyBorder="1" applyAlignment="1">
      <alignment horizontal="center" vertical="center"/>
    </xf>
    <xf numFmtId="0" fontId="27" fillId="12" borderId="96" xfId="0" applyFont="1" applyFill="1" applyBorder="1" applyAlignment="1">
      <alignment horizontal="center" vertical="center"/>
    </xf>
    <xf numFmtId="0" fontId="2" fillId="0" borderId="215" xfId="0" applyFont="1" applyBorder="1" applyAlignment="1">
      <alignment horizontal="center" vertical="center"/>
    </xf>
    <xf numFmtId="0" fontId="2" fillId="6" borderId="145" xfId="0" applyFont="1" applyFill="1" applyBorder="1" applyAlignment="1">
      <alignment horizontal="center" vertical="center"/>
    </xf>
    <xf numFmtId="0" fontId="2" fillId="3" borderId="145" xfId="0" applyFont="1" applyFill="1" applyBorder="1" applyAlignment="1">
      <alignment horizontal="center" vertical="center"/>
    </xf>
    <xf numFmtId="0" fontId="2" fillId="6" borderId="96" xfId="0" applyFont="1" applyFill="1" applyBorder="1" applyAlignment="1">
      <alignment horizontal="center" vertical="center"/>
    </xf>
    <xf numFmtId="0" fontId="2" fillId="3" borderId="108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24" fillId="18" borderId="26" xfId="0" applyFont="1" applyFill="1" applyBorder="1" applyAlignment="1">
      <alignment horizontal="center" vertical="center"/>
    </xf>
    <xf numFmtId="0" fontId="21" fillId="0" borderId="99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12" borderId="99" xfId="0" applyFont="1" applyFill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179" fontId="21" fillId="0" borderId="99" xfId="0" applyNumberFormat="1" applyFont="1" applyBorder="1" applyAlignment="1">
      <alignment horizontal="center" vertical="center"/>
    </xf>
    <xf numFmtId="178" fontId="21" fillId="0" borderId="143" xfId="0" applyNumberFormat="1" applyFont="1" applyBorder="1" applyAlignment="1">
      <alignment horizontal="center" vertical="center"/>
    </xf>
    <xf numFmtId="179" fontId="21" fillId="0" borderId="171" xfId="0" applyNumberFormat="1" applyFont="1" applyBorder="1" applyAlignment="1">
      <alignment horizontal="center" vertical="center"/>
    </xf>
    <xf numFmtId="178" fontId="21" fillId="18" borderId="143" xfId="0" applyNumberFormat="1" applyFont="1" applyFill="1" applyBorder="1" applyAlignment="1">
      <alignment horizontal="center" vertical="center"/>
    </xf>
    <xf numFmtId="179" fontId="24" fillId="0" borderId="81" xfId="0" applyNumberFormat="1" applyFont="1" applyBorder="1" applyAlignment="1">
      <alignment horizontal="center" vertical="center"/>
    </xf>
    <xf numFmtId="179" fontId="24" fillId="0" borderId="99" xfId="0" applyNumberFormat="1" applyFont="1" applyBorder="1" applyAlignment="1">
      <alignment horizontal="center" vertical="center"/>
    </xf>
    <xf numFmtId="179" fontId="21" fillId="0" borderId="59" xfId="0" applyNumberFormat="1" applyFont="1" applyBorder="1" applyAlignment="1">
      <alignment horizontal="center" vertical="center"/>
    </xf>
    <xf numFmtId="0" fontId="21" fillId="4" borderId="45" xfId="0" applyFont="1" applyFill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179" fontId="12" fillId="0" borderId="99" xfId="0" applyNumberFormat="1" applyFont="1" applyBorder="1" applyAlignment="1">
      <alignment horizontal="center" vertical="center"/>
    </xf>
    <xf numFmtId="0" fontId="13" fillId="0" borderId="100" xfId="0" applyFont="1" applyBorder="1">
      <alignment vertical="center"/>
    </xf>
    <xf numFmtId="0" fontId="12" fillId="0" borderId="42" xfId="0" applyFont="1" applyBorder="1" applyAlignment="1">
      <alignment horizontal="center" vertical="center"/>
    </xf>
    <xf numFmtId="0" fontId="13" fillId="0" borderId="56" xfId="0" applyFont="1" applyBorder="1">
      <alignment vertical="center"/>
    </xf>
    <xf numFmtId="0" fontId="12" fillId="0" borderId="78" xfId="0" applyFont="1" applyBorder="1" applyAlignment="1">
      <alignment horizontal="center" vertical="center"/>
    </xf>
    <xf numFmtId="0" fontId="22" fillId="12" borderId="100" xfId="0" applyFont="1" applyFill="1" applyBorder="1" applyAlignment="1">
      <alignment horizontal="right" vertical="center"/>
    </xf>
    <xf numFmtId="0" fontId="21" fillId="12" borderId="100" xfId="0" applyFont="1" applyFill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179" fontId="21" fillId="0" borderId="66" xfId="0" applyNumberFormat="1" applyFont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10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7" fillId="12" borderId="100" xfId="0" applyFont="1" applyFill="1" applyBorder="1" applyAlignment="1">
      <alignment horizontal="center" vertical="center"/>
    </xf>
    <xf numFmtId="0" fontId="24" fillId="12" borderId="100" xfId="0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1" fillId="4" borderId="56" xfId="0" applyFont="1" applyFill="1" applyBorder="1" applyAlignment="1">
      <alignment horizontal="center" vertical="center"/>
    </xf>
    <xf numFmtId="0" fontId="21" fillId="0" borderId="145" xfId="0" applyFont="1" applyBorder="1" applyAlignment="1">
      <alignment horizontal="center" vertical="center"/>
    </xf>
    <xf numFmtId="179" fontId="21" fillId="0" borderId="168" xfId="0" applyNumberFormat="1" applyFont="1" applyBorder="1" applyAlignment="1">
      <alignment horizontal="center" vertical="center"/>
    </xf>
    <xf numFmtId="179" fontId="21" fillId="0" borderId="100" xfId="0" applyNumberFormat="1" applyFont="1" applyBorder="1" applyAlignment="1">
      <alignment horizontal="center" vertical="center"/>
    </xf>
    <xf numFmtId="179" fontId="21" fillId="0" borderId="140" xfId="0" applyNumberFormat="1" applyFont="1" applyBorder="1" applyAlignment="1">
      <alignment horizontal="center" vertical="center"/>
    </xf>
    <xf numFmtId="178" fontId="21" fillId="0" borderId="140" xfId="0" applyNumberFormat="1" applyFont="1" applyBorder="1" applyAlignment="1">
      <alignment horizontal="center" vertical="center"/>
    </xf>
    <xf numFmtId="178" fontId="21" fillId="18" borderId="140" xfId="0" applyNumberFormat="1" applyFont="1" applyFill="1" applyBorder="1" applyAlignment="1">
      <alignment horizontal="center" vertical="center"/>
    </xf>
    <xf numFmtId="179" fontId="21" fillId="0" borderId="78" xfId="0" applyNumberFormat="1" applyFont="1" applyBorder="1" applyAlignment="1">
      <alignment horizontal="center" vertical="center"/>
    </xf>
    <xf numFmtId="179" fontId="21" fillId="0" borderId="42" xfId="0" applyNumberFormat="1" applyFont="1" applyBorder="1" applyAlignment="1">
      <alignment horizontal="center" vertical="center"/>
    </xf>
    <xf numFmtId="179" fontId="21" fillId="0" borderId="56" xfId="0" applyNumberFormat="1" applyFont="1" applyBorder="1" applyAlignment="1">
      <alignment horizontal="center" vertical="center"/>
    </xf>
    <xf numFmtId="0" fontId="21" fillId="23" borderId="42" xfId="0" applyFont="1" applyFill="1" applyBorder="1" applyAlignment="1">
      <alignment horizontal="center" vertical="center"/>
    </xf>
    <xf numFmtId="0" fontId="27" fillId="0" borderId="140" xfId="0" applyFont="1" applyBorder="1" applyAlignment="1">
      <alignment horizontal="center" vertical="center"/>
    </xf>
    <xf numFmtId="0" fontId="12" fillId="12" borderId="100" xfId="0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horizontal="center" vertical="center"/>
    </xf>
    <xf numFmtId="0" fontId="12" fillId="0" borderId="140" xfId="0" applyFont="1" applyBorder="1" applyAlignment="1">
      <alignment horizontal="center" vertical="center"/>
    </xf>
    <xf numFmtId="179" fontId="15" fillId="0" borderId="100" xfId="0" applyNumberFormat="1" applyFont="1" applyBorder="1" applyAlignment="1">
      <alignment horizontal="center" vertical="center"/>
    </xf>
    <xf numFmtId="179" fontId="12" fillId="0" borderId="124" xfId="0" applyNumberFormat="1" applyFont="1" applyBorder="1" applyAlignment="1">
      <alignment horizontal="center" vertical="center"/>
    </xf>
    <xf numFmtId="0" fontId="15" fillId="4" borderId="42" xfId="0" applyFont="1" applyFill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27" fillId="12" borderId="99" xfId="0" applyFont="1" applyFill="1" applyBorder="1" applyAlignment="1">
      <alignment horizontal="center" vertical="center"/>
    </xf>
    <xf numFmtId="0" fontId="8" fillId="0" borderId="143" xfId="0" applyFont="1" applyBorder="1" applyAlignment="1">
      <alignment horizontal="center" vertical="center"/>
    </xf>
    <xf numFmtId="0" fontId="12" fillId="12" borderId="99" xfId="0" applyFont="1" applyFill="1" applyBorder="1" applyAlignment="1">
      <alignment horizontal="center" vertical="center"/>
    </xf>
    <xf numFmtId="179" fontId="24" fillId="0" borderId="172" xfId="0" applyNumberFormat="1" applyFont="1" applyBorder="1" applyAlignment="1">
      <alignment horizontal="center" vertical="center"/>
    </xf>
    <xf numFmtId="0" fontId="8" fillId="0" borderId="149" xfId="0" applyFont="1" applyBorder="1" applyAlignment="1">
      <alignment horizontal="center" vertical="center"/>
    </xf>
    <xf numFmtId="0" fontId="12" fillId="12" borderId="101" xfId="0" applyFont="1" applyFill="1" applyBorder="1" applyAlignment="1">
      <alignment horizontal="center" vertical="center"/>
    </xf>
    <xf numFmtId="179" fontId="12" fillId="0" borderId="60" xfId="0" applyNumberFormat="1" applyFont="1" applyBorder="1" applyAlignment="1">
      <alignment horizontal="center" vertical="center"/>
    </xf>
    <xf numFmtId="179" fontId="23" fillId="0" borderId="168" xfId="0" applyNumberFormat="1" applyFont="1" applyBorder="1">
      <alignment vertical="center"/>
    </xf>
    <xf numFmtId="179" fontId="8" fillId="0" borderId="168" xfId="0" applyNumberFormat="1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6" fillId="0" borderId="168" xfId="0" applyFont="1" applyBorder="1" applyAlignment="1">
      <alignment horizontal="center" vertical="center"/>
    </xf>
    <xf numFmtId="0" fontId="6" fillId="4" borderId="145" xfId="0" applyFont="1" applyFill="1" applyBorder="1" applyAlignment="1">
      <alignment horizontal="center" vertical="center"/>
    </xf>
    <xf numFmtId="0" fontId="28" fillId="4" borderId="59" xfId="0" applyFont="1" applyFill="1" applyBorder="1" applyAlignment="1">
      <alignment horizontal="center" vertical="center"/>
    </xf>
    <xf numFmtId="0" fontId="21" fillId="0" borderId="21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75" fillId="0" borderId="28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24" fillId="12" borderId="140" xfId="0" applyFont="1" applyFill="1" applyBorder="1" applyAlignment="1">
      <alignment horizontal="center" vertical="center"/>
    </xf>
    <xf numFmtId="0" fontId="24" fillId="0" borderId="168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7" fillId="0" borderId="168" xfId="0" applyFont="1" applyBorder="1" applyAlignment="1">
      <alignment horizontal="center" vertical="center"/>
    </xf>
    <xf numFmtId="0" fontId="18" fillId="0" borderId="108" xfId="0" applyFont="1" applyBorder="1" applyAlignment="1">
      <alignment horizontal="center" vertical="center"/>
    </xf>
    <xf numFmtId="0" fontId="18" fillId="12" borderId="145" xfId="0" applyFont="1" applyFill="1" applyBorder="1" applyAlignment="1">
      <alignment horizontal="center" vertical="center"/>
    </xf>
    <xf numFmtId="0" fontId="24" fillId="12" borderId="28" xfId="0" applyFont="1" applyFill="1" applyBorder="1" applyAlignment="1">
      <alignment horizontal="center" vertical="center"/>
    </xf>
    <xf numFmtId="0" fontId="18" fillId="0" borderId="109" xfId="0" applyFont="1" applyBorder="1">
      <alignment vertical="center"/>
    </xf>
    <xf numFmtId="0" fontId="76" fillId="0" borderId="5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9" fontId="10" fillId="0" borderId="90" xfId="0" applyNumberFormat="1" applyFont="1" applyBorder="1" applyAlignment="1">
      <alignment horizontal="center" vertical="center"/>
    </xf>
    <xf numFmtId="0" fontId="28" fillId="4" borderId="56" xfId="0" applyFont="1" applyFill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18" fillId="0" borderId="197" xfId="0" applyFont="1" applyBorder="1" applyAlignment="1">
      <alignment horizontal="center" vertical="center"/>
    </xf>
    <xf numFmtId="0" fontId="27" fillId="12" borderId="22" xfId="0" applyFont="1" applyFill="1" applyBorder="1" applyAlignment="1">
      <alignment horizontal="center" vertical="center"/>
    </xf>
    <xf numFmtId="0" fontId="28" fillId="4" borderId="58" xfId="0" applyFont="1" applyFill="1" applyBorder="1" applyAlignment="1">
      <alignment horizontal="center" vertical="center"/>
    </xf>
    <xf numFmtId="0" fontId="27" fillId="0" borderId="143" xfId="0" applyFont="1" applyBorder="1" applyAlignment="1">
      <alignment horizontal="center" vertical="center"/>
    </xf>
    <xf numFmtId="0" fontId="27" fillId="0" borderId="171" xfId="0" applyFont="1" applyBorder="1" applyAlignment="1">
      <alignment horizontal="center" vertical="center"/>
    </xf>
    <xf numFmtId="0" fontId="27" fillId="0" borderId="170" xfId="0" applyFont="1" applyBorder="1" applyAlignment="1">
      <alignment horizontal="center" vertical="center"/>
    </xf>
    <xf numFmtId="0" fontId="27" fillId="0" borderId="172" xfId="0" applyFont="1" applyBorder="1" applyAlignment="1">
      <alignment horizontal="center" vertical="center"/>
    </xf>
    <xf numFmtId="0" fontId="27" fillId="4" borderId="60" xfId="0" applyFont="1" applyFill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27" fillId="4" borderId="56" xfId="0" applyFont="1" applyFill="1" applyBorder="1" applyAlignment="1">
      <alignment horizontal="center" vertical="center"/>
    </xf>
    <xf numFmtId="0" fontId="27" fillId="4" borderId="58" xfId="0" applyFont="1" applyFill="1" applyBorder="1" applyAlignment="1">
      <alignment horizontal="center" vertical="center"/>
    </xf>
    <xf numFmtId="0" fontId="27" fillId="0" borderId="100" xfId="0" applyFont="1" applyBorder="1" applyAlignment="1">
      <alignment horizontal="center" vertical="center"/>
    </xf>
    <xf numFmtId="0" fontId="27" fillId="0" borderId="99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/>
    </xf>
    <xf numFmtId="0" fontId="27" fillId="6" borderId="27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/>
    </xf>
    <xf numFmtId="0" fontId="27" fillId="6" borderId="96" xfId="0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horizontal="center" vertical="center"/>
    </xf>
    <xf numFmtId="0" fontId="27" fillId="0" borderId="101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87" xfId="0" applyFont="1" applyFill="1" applyBorder="1" applyAlignment="1">
      <alignment horizontal="center" vertical="center"/>
    </xf>
    <xf numFmtId="0" fontId="27" fillId="7" borderId="215" xfId="0" applyFont="1" applyFill="1" applyBorder="1" applyAlignment="1">
      <alignment horizontal="center" vertical="center"/>
    </xf>
    <xf numFmtId="0" fontId="27" fillId="7" borderId="86" xfId="0" applyFont="1" applyFill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196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225" xfId="0" applyFont="1" applyBorder="1" applyAlignment="1">
      <alignment horizontal="center" vertical="center"/>
    </xf>
    <xf numFmtId="0" fontId="27" fillId="0" borderId="186" xfId="0" applyFont="1" applyBorder="1" applyAlignment="1">
      <alignment horizontal="center" vertical="center"/>
    </xf>
    <xf numFmtId="0" fontId="27" fillId="0" borderId="149" xfId="0" applyFont="1" applyBorder="1" applyAlignment="1">
      <alignment horizontal="center" vertical="center" wrapText="1"/>
    </xf>
    <xf numFmtId="0" fontId="27" fillId="0" borderId="143" xfId="0" applyFont="1" applyBorder="1" applyAlignment="1">
      <alignment horizontal="center" vertical="center" wrapText="1"/>
    </xf>
    <xf numFmtId="0" fontId="27" fillId="0" borderId="140" xfId="0" applyFont="1" applyBorder="1" applyAlignment="1">
      <alignment horizontal="center" vertical="center" wrapText="1"/>
    </xf>
    <xf numFmtId="0" fontId="27" fillId="0" borderId="142" xfId="0" applyFont="1" applyBorder="1" applyAlignment="1">
      <alignment horizontal="center" vertical="center" wrapText="1"/>
    </xf>
    <xf numFmtId="0" fontId="27" fillId="0" borderId="149" xfId="0" applyFont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27" fillId="3" borderId="145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4" fillId="12" borderId="228" xfId="0" applyFont="1" applyFill="1" applyBorder="1" applyAlignment="1">
      <alignment horizontal="center" vertical="center"/>
    </xf>
    <xf numFmtId="0" fontId="28" fillId="4" borderId="182" xfId="0" applyFont="1" applyFill="1" applyBorder="1" applyAlignment="1">
      <alignment horizontal="center" vertical="center"/>
    </xf>
    <xf numFmtId="0" fontId="27" fillId="12" borderId="228" xfId="0" applyFont="1" applyFill="1" applyBorder="1" applyAlignment="1">
      <alignment horizontal="center" vertical="center"/>
    </xf>
    <xf numFmtId="0" fontId="17" fillId="0" borderId="249" xfId="0" applyFont="1" applyBorder="1">
      <alignment vertical="center"/>
    </xf>
    <xf numFmtId="0" fontId="17" fillId="12" borderId="55" xfId="0" applyFont="1" applyFill="1" applyBorder="1">
      <alignment vertical="center"/>
    </xf>
    <xf numFmtId="0" fontId="18" fillId="12" borderId="55" xfId="0" applyFont="1" applyFill="1" applyBorder="1" applyAlignment="1">
      <alignment horizontal="right" vertical="center"/>
    </xf>
    <xf numFmtId="0" fontId="27" fillId="12" borderId="56" xfId="0" applyFont="1" applyFill="1" applyBorder="1" applyAlignment="1">
      <alignment horizontal="center" vertical="center"/>
    </xf>
    <xf numFmtId="0" fontId="27" fillId="12" borderId="59" xfId="0" applyFont="1" applyFill="1" applyBorder="1" applyAlignment="1">
      <alignment horizontal="center" vertical="center"/>
    </xf>
    <xf numFmtId="0" fontId="27" fillId="12" borderId="60" xfId="0" applyFont="1" applyFill="1" applyBorder="1" applyAlignment="1">
      <alignment horizontal="center" vertical="center"/>
    </xf>
    <xf numFmtId="0" fontId="27" fillId="12" borderId="182" xfId="0" applyFont="1" applyFill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178" fontId="18" fillId="0" borderId="60" xfId="0" applyNumberFormat="1" applyFont="1" applyBorder="1" applyAlignment="1">
      <alignment horizontal="center" vertical="center"/>
    </xf>
    <xf numFmtId="178" fontId="18" fillId="0" borderId="56" xfId="0" applyNumberFormat="1" applyFont="1" applyBorder="1" applyAlignment="1">
      <alignment horizontal="center" vertical="center"/>
    </xf>
    <xf numFmtId="178" fontId="18" fillId="0" borderId="59" xfId="0" applyNumberFormat="1" applyFont="1" applyBorder="1" applyAlignment="1">
      <alignment horizontal="center" vertical="center"/>
    </xf>
    <xf numFmtId="179" fontId="8" fillId="0" borderId="170" xfId="0" applyNumberFormat="1" applyFont="1" applyBorder="1" applyAlignment="1">
      <alignment horizontal="center" vertical="center"/>
    </xf>
    <xf numFmtId="179" fontId="8" fillId="0" borderId="172" xfId="0" applyNumberFormat="1" applyFont="1" applyBorder="1" applyAlignment="1">
      <alignment horizontal="center" vertical="center"/>
    </xf>
    <xf numFmtId="178" fontId="8" fillId="0" borderId="168" xfId="0" applyNumberFormat="1" applyFont="1" applyBorder="1" applyAlignment="1">
      <alignment horizontal="center" vertical="center"/>
    </xf>
    <xf numFmtId="0" fontId="8" fillId="0" borderId="171" xfId="0" applyFont="1" applyBorder="1" applyAlignment="1">
      <alignment horizontal="center" vertical="center"/>
    </xf>
    <xf numFmtId="178" fontId="8" fillId="0" borderId="170" xfId="0" applyNumberFormat="1" applyFont="1" applyBorder="1" applyAlignment="1">
      <alignment horizontal="center" vertical="center"/>
    </xf>
    <xf numFmtId="0" fontId="8" fillId="0" borderId="172" xfId="0" applyFont="1" applyBorder="1" applyAlignment="1">
      <alignment horizontal="center" vertical="center"/>
    </xf>
    <xf numFmtId="178" fontId="8" fillId="0" borderId="171" xfId="0" applyNumberFormat="1" applyFont="1" applyBorder="1" applyAlignment="1">
      <alignment horizontal="center" vertical="center"/>
    </xf>
    <xf numFmtId="179" fontId="8" fillId="0" borderId="173" xfId="0" applyNumberFormat="1" applyFont="1" applyBorder="1" applyAlignment="1">
      <alignment horizontal="center" vertical="center"/>
    </xf>
    <xf numFmtId="179" fontId="18" fillId="0" borderId="232" xfId="0" applyNumberFormat="1" applyFont="1" applyBorder="1" applyAlignment="1">
      <alignment horizontal="center" vertical="center"/>
    </xf>
    <xf numFmtId="179" fontId="18" fillId="0" borderId="231" xfId="0" applyNumberFormat="1" applyFont="1" applyBorder="1" applyAlignment="1">
      <alignment horizontal="center" vertical="center"/>
    </xf>
    <xf numFmtId="0" fontId="17" fillId="0" borderId="77" xfId="0" applyFont="1" applyBorder="1">
      <alignment vertical="center"/>
    </xf>
    <xf numFmtId="0" fontId="18" fillId="0" borderId="76" xfId="0" applyFont="1" applyBorder="1" applyAlignment="1">
      <alignment horizontal="right" vertical="center"/>
    </xf>
    <xf numFmtId="0" fontId="75" fillId="0" borderId="59" xfId="0" applyFont="1" applyBorder="1" applyAlignment="1">
      <alignment horizontal="center" vertical="center"/>
    </xf>
    <xf numFmtId="0" fontId="75" fillId="0" borderId="56" xfId="0" applyFont="1" applyBorder="1" applyAlignment="1">
      <alignment horizontal="center" vertical="center"/>
    </xf>
    <xf numFmtId="179" fontId="8" fillId="0" borderId="78" xfId="0" applyNumberFormat="1" applyFont="1" applyBorder="1" applyAlignment="1">
      <alignment horizontal="center" vertical="center"/>
    </xf>
    <xf numFmtId="0" fontId="25" fillId="4" borderId="45" xfId="0" applyFont="1" applyFill="1" applyBorder="1" applyAlignment="1">
      <alignment horizontal="center" vertical="center"/>
    </xf>
    <xf numFmtId="0" fontId="24" fillId="12" borderId="59" xfId="0" applyFont="1" applyFill="1" applyBorder="1" applyAlignment="1">
      <alignment horizontal="center" vertical="center"/>
    </xf>
    <xf numFmtId="0" fontId="24" fillId="12" borderId="60" xfId="0" applyFont="1" applyFill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3" fillId="23" borderId="1" xfId="0" applyFont="1" applyFill="1" applyBorder="1" applyAlignment="1">
      <alignment horizontal="center" vertical="center"/>
    </xf>
    <xf numFmtId="0" fontId="2" fillId="23" borderId="1" xfId="0" applyFont="1" applyFill="1" applyBorder="1">
      <alignment vertical="center"/>
    </xf>
    <xf numFmtId="0" fontId="77" fillId="23" borderId="5" xfId="0" applyFont="1" applyFill="1" applyBorder="1" applyAlignment="1">
      <alignment horizontal="center" vertical="center"/>
    </xf>
    <xf numFmtId="0" fontId="10" fillId="23" borderId="5" xfId="0" applyFont="1" applyFill="1" applyBorder="1" applyAlignment="1">
      <alignment horizontal="center" vertical="center"/>
    </xf>
    <xf numFmtId="0" fontId="76" fillId="23" borderId="5" xfId="0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182" fontId="18" fillId="23" borderId="27" xfId="0" applyNumberFormat="1" applyFont="1" applyFill="1" applyBorder="1" applyAlignment="1">
      <alignment horizontal="center" vertical="center"/>
    </xf>
    <xf numFmtId="182" fontId="18" fillId="23" borderId="22" xfId="0" applyNumberFormat="1" applyFont="1" applyFill="1" applyBorder="1" applyAlignment="1">
      <alignment horizontal="center" vertical="center"/>
    </xf>
    <xf numFmtId="182" fontId="18" fillId="23" borderId="105" xfId="0" applyNumberFormat="1" applyFont="1" applyFill="1" applyBorder="1" applyAlignment="1">
      <alignment horizontal="center" vertical="center"/>
    </xf>
    <xf numFmtId="182" fontId="18" fillId="23" borderId="96" xfId="0" applyNumberFormat="1" applyFont="1" applyFill="1" applyBorder="1" applyAlignment="1">
      <alignment horizontal="center" vertical="center"/>
    </xf>
    <xf numFmtId="0" fontId="18" fillId="23" borderId="22" xfId="0" applyFont="1" applyFill="1" applyBorder="1" applyAlignment="1">
      <alignment horizontal="center" vertical="center"/>
    </xf>
    <xf numFmtId="0" fontId="18" fillId="23" borderId="21" xfId="0" applyFont="1" applyFill="1" applyBorder="1">
      <alignment vertical="center"/>
    </xf>
    <xf numFmtId="0" fontId="18" fillId="23" borderId="22" xfId="0" applyFont="1" applyFill="1" applyBorder="1">
      <alignment vertical="center"/>
    </xf>
    <xf numFmtId="0" fontId="18" fillId="23" borderId="104" xfId="0" applyFont="1" applyFill="1" applyBorder="1">
      <alignment vertical="center"/>
    </xf>
    <xf numFmtId="0" fontId="18" fillId="23" borderId="226" xfId="0" applyFont="1" applyFill="1" applyBorder="1">
      <alignment vertical="center"/>
    </xf>
    <xf numFmtId="9" fontId="18" fillId="0" borderId="111" xfId="0" applyNumberFormat="1" applyFont="1" applyBorder="1" applyAlignment="1">
      <alignment horizontal="center" vertical="center"/>
    </xf>
    <xf numFmtId="9" fontId="18" fillId="0" borderId="110" xfId="0" applyNumberFormat="1" applyFont="1" applyBorder="1" applyAlignment="1">
      <alignment horizontal="center" vertical="center"/>
    </xf>
    <xf numFmtId="9" fontId="18" fillId="0" borderId="109" xfId="0" applyNumberFormat="1" applyFont="1" applyBorder="1" applyAlignment="1">
      <alignment horizontal="center" vertical="center"/>
    </xf>
    <xf numFmtId="9" fontId="18" fillId="0" borderId="108" xfId="0" applyNumberFormat="1" applyFont="1" applyBorder="1" applyAlignment="1">
      <alignment horizontal="center" vertical="center"/>
    </xf>
    <xf numFmtId="9" fontId="18" fillId="0" borderId="52" xfId="0" applyNumberFormat="1" applyFont="1" applyBorder="1">
      <alignment vertical="center"/>
    </xf>
    <xf numFmtId="9" fontId="18" fillId="0" borderId="90" xfId="0" applyNumberFormat="1" applyFont="1" applyBorder="1">
      <alignment vertical="center"/>
    </xf>
    <xf numFmtId="9" fontId="18" fillId="0" borderId="5" xfId="0" applyNumberFormat="1" applyFont="1" applyBorder="1">
      <alignment vertical="center"/>
    </xf>
    <xf numFmtId="9" fontId="18" fillId="0" borderId="112" xfId="0" applyNumberFormat="1" applyFont="1" applyBorder="1">
      <alignment vertical="center"/>
    </xf>
    <xf numFmtId="9" fontId="18" fillId="0" borderId="249" xfId="0" applyNumberFormat="1" applyFont="1" applyBorder="1">
      <alignment vertical="center"/>
    </xf>
    <xf numFmtId="182" fontId="18" fillId="23" borderId="1" xfId="0" applyNumberFormat="1" applyFont="1" applyFill="1" applyBorder="1" applyAlignment="1">
      <alignment horizontal="center" vertical="center"/>
    </xf>
    <xf numFmtId="0" fontId="18" fillId="23" borderId="1" xfId="0" applyFont="1" applyFill="1" applyBorder="1" applyAlignment="1">
      <alignment horizontal="center" vertical="center"/>
    </xf>
    <xf numFmtId="0" fontId="18" fillId="23" borderId="1" xfId="0" applyFont="1" applyFill="1" applyBorder="1">
      <alignment vertical="center"/>
    </xf>
    <xf numFmtId="182" fontId="18" fillId="23" borderId="9" xfId="0" applyNumberFormat="1" applyFont="1" applyFill="1" applyBorder="1" applyAlignment="1">
      <alignment horizontal="right" vertical="center"/>
    </xf>
    <xf numFmtId="0" fontId="27" fillId="12" borderId="57" xfId="0" applyFont="1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4" fillId="0" borderId="169" xfId="0" applyFont="1" applyBorder="1" applyAlignment="1">
      <alignment horizontal="center" vertical="center"/>
    </xf>
    <xf numFmtId="0" fontId="27" fillId="12" borderId="97" xfId="0" applyFont="1" applyFill="1" applyBorder="1" applyAlignment="1">
      <alignment horizontal="center" vertical="center"/>
    </xf>
    <xf numFmtId="0" fontId="28" fillId="4" borderId="57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169" xfId="0" applyFont="1" applyBorder="1" applyAlignment="1">
      <alignment horizontal="center" vertical="center"/>
    </xf>
    <xf numFmtId="0" fontId="27" fillId="0" borderId="97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4" fillId="12" borderId="97" xfId="0" applyFont="1" applyFill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18" fillId="0" borderId="251" xfId="0" applyFont="1" applyBorder="1" applyAlignment="1">
      <alignment horizontal="center" vertical="center"/>
    </xf>
    <xf numFmtId="0" fontId="18" fillId="0" borderId="23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27" fillId="12" borderId="105" xfId="0" applyFont="1" applyFill="1" applyBorder="1" applyAlignment="1">
      <alignment horizontal="center" vertical="center"/>
    </xf>
    <xf numFmtId="0" fontId="18" fillId="12" borderId="105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12" borderId="61" xfId="0" applyFont="1" applyFill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28" fillId="4" borderId="61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73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150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179" fontId="8" fillId="0" borderId="169" xfId="0" applyNumberFormat="1" applyFont="1" applyBorder="1" applyAlignment="1">
      <alignment horizontal="center" vertical="center"/>
    </xf>
    <xf numFmtId="0" fontId="27" fillId="0" borderId="105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24" fillId="0" borderId="111" xfId="0" applyFont="1" applyBorder="1" applyAlignment="1">
      <alignment horizontal="center" vertical="center"/>
    </xf>
    <xf numFmtId="0" fontId="18" fillId="0" borderId="245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27" fillId="0" borderId="23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8" fillId="4" borderId="237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46" xfId="0" applyFont="1" applyFill="1" applyBorder="1" applyAlignment="1">
      <alignment horizontal="center" vertical="center"/>
    </xf>
    <xf numFmtId="0" fontId="18" fillId="4" borderId="113" xfId="0" applyFont="1" applyFill="1" applyBorder="1" applyAlignment="1">
      <alignment horizontal="center" vertical="center"/>
    </xf>
    <xf numFmtId="182" fontId="18" fillId="23" borderId="4" xfId="0" applyNumberFormat="1" applyFont="1" applyFill="1" applyBorder="1" applyAlignment="1">
      <alignment horizontal="center" vertical="center"/>
    </xf>
    <xf numFmtId="182" fontId="18" fillId="23" borderId="2" xfId="0" applyNumberFormat="1" applyFont="1" applyFill="1" applyBorder="1" applyAlignment="1">
      <alignment horizontal="center" vertical="center"/>
    </xf>
    <xf numFmtId="0" fontId="2" fillId="0" borderId="253" xfId="0" applyFont="1" applyBorder="1" applyAlignment="1">
      <alignment horizontal="center" vertical="center"/>
    </xf>
    <xf numFmtId="0" fontId="18" fillId="0" borderId="254" xfId="0" applyFont="1" applyBorder="1" applyAlignment="1">
      <alignment horizontal="center" vertical="center"/>
    </xf>
    <xf numFmtId="0" fontId="27" fillId="12" borderId="255" xfId="0" applyFont="1" applyFill="1" applyBorder="1" applyAlignment="1">
      <alignment horizontal="center" vertical="center"/>
    </xf>
    <xf numFmtId="0" fontId="6" fillId="4" borderId="255" xfId="0" applyFont="1" applyFill="1" applyBorder="1" applyAlignment="1">
      <alignment horizontal="center" vertical="center"/>
    </xf>
    <xf numFmtId="0" fontId="18" fillId="0" borderId="256" xfId="0" applyFont="1" applyBorder="1" applyAlignment="1">
      <alignment horizontal="center" vertical="center"/>
    </xf>
    <xf numFmtId="0" fontId="18" fillId="0" borderId="257" xfId="0" applyFont="1" applyBorder="1" applyAlignment="1">
      <alignment horizontal="center" vertical="center"/>
    </xf>
    <xf numFmtId="0" fontId="75" fillId="0" borderId="255" xfId="0" applyFont="1" applyBorder="1" applyAlignment="1">
      <alignment horizontal="center" vertical="center"/>
    </xf>
    <xf numFmtId="0" fontId="18" fillId="0" borderId="258" xfId="0" applyFont="1" applyBorder="1" applyAlignment="1">
      <alignment horizontal="center" vertical="center"/>
    </xf>
    <xf numFmtId="0" fontId="27" fillId="12" borderId="259" xfId="0" applyFont="1" applyFill="1" applyBorder="1" applyAlignment="1">
      <alignment horizontal="center" vertical="center"/>
    </xf>
    <xf numFmtId="0" fontId="28" fillId="4" borderId="255" xfId="0" applyFont="1" applyFill="1" applyBorder="1" applyAlignment="1">
      <alignment horizontal="center" vertical="center"/>
    </xf>
    <xf numFmtId="0" fontId="27" fillId="0" borderId="260" xfId="0" applyFont="1" applyBorder="1" applyAlignment="1">
      <alignment horizontal="center" vertical="center"/>
    </xf>
    <xf numFmtId="0" fontId="27" fillId="0" borderId="261" xfId="0" applyFont="1" applyBorder="1" applyAlignment="1">
      <alignment horizontal="center" vertical="center"/>
    </xf>
    <xf numFmtId="0" fontId="27" fillId="0" borderId="258" xfId="0" applyFont="1" applyBorder="1" applyAlignment="1">
      <alignment horizontal="center" vertical="center"/>
    </xf>
    <xf numFmtId="0" fontId="27" fillId="4" borderId="255" xfId="0" applyFont="1" applyFill="1" applyBorder="1" applyAlignment="1">
      <alignment horizontal="center" vertical="center"/>
    </xf>
    <xf numFmtId="0" fontId="27" fillId="6" borderId="259" xfId="0" applyFont="1" applyFill="1" applyBorder="1" applyAlignment="1">
      <alignment horizontal="center" vertical="center"/>
    </xf>
    <xf numFmtId="0" fontId="27" fillId="0" borderId="255" xfId="0" applyFont="1" applyBorder="1" applyAlignment="1">
      <alignment horizontal="center" vertical="center" wrapText="1"/>
    </xf>
    <xf numFmtId="0" fontId="27" fillId="7" borderId="262" xfId="0" applyFont="1" applyFill="1" applyBorder="1" applyAlignment="1">
      <alignment horizontal="center" vertical="center"/>
    </xf>
    <xf numFmtId="0" fontId="27" fillId="0" borderId="254" xfId="0" applyFont="1" applyBorder="1" applyAlignment="1">
      <alignment horizontal="center" vertical="center"/>
    </xf>
    <xf numFmtId="0" fontId="27" fillId="0" borderId="257" xfId="0" applyFont="1" applyBorder="1" applyAlignment="1">
      <alignment horizontal="center" vertical="center" wrapText="1"/>
    </xf>
    <xf numFmtId="0" fontId="27" fillId="0" borderId="257" xfId="0" applyFont="1" applyBorder="1" applyAlignment="1">
      <alignment horizontal="center" vertical="center"/>
    </xf>
    <xf numFmtId="0" fontId="27" fillId="0" borderId="263" xfId="0" applyFont="1" applyBorder="1" applyAlignment="1">
      <alignment horizontal="center" vertical="center"/>
    </xf>
    <xf numFmtId="0" fontId="27" fillId="3" borderId="260" xfId="0" applyFont="1" applyFill="1" applyBorder="1" applyAlignment="1">
      <alignment horizontal="center" vertical="center"/>
    </xf>
    <xf numFmtId="0" fontId="27" fillId="12" borderId="264" xfId="0" applyFont="1" applyFill="1" applyBorder="1" applyAlignment="1">
      <alignment horizontal="center" vertical="center"/>
    </xf>
    <xf numFmtId="0" fontId="18" fillId="0" borderId="260" xfId="0" applyFont="1" applyBorder="1" applyAlignment="1">
      <alignment horizontal="center" vertical="center"/>
    </xf>
    <xf numFmtId="0" fontId="18" fillId="0" borderId="261" xfId="0" applyFont="1" applyBorder="1" applyAlignment="1">
      <alignment horizontal="center" vertical="center"/>
    </xf>
    <xf numFmtId="0" fontId="18" fillId="12" borderId="259" xfId="0" applyFont="1" applyFill="1" applyBorder="1" applyAlignment="1">
      <alignment horizontal="center" vertical="center"/>
    </xf>
    <xf numFmtId="0" fontId="18" fillId="14" borderId="255" xfId="0" applyFont="1" applyFill="1" applyBorder="1" applyAlignment="1">
      <alignment horizontal="center" vertical="center"/>
    </xf>
    <xf numFmtId="0" fontId="18" fillId="0" borderId="263" xfId="0" applyFont="1" applyBorder="1" applyAlignment="1">
      <alignment horizontal="center" vertical="center"/>
    </xf>
    <xf numFmtId="0" fontId="18" fillId="0" borderId="255" xfId="0" applyFont="1" applyBorder="1" applyAlignment="1">
      <alignment horizontal="center" vertical="center"/>
    </xf>
    <xf numFmtId="0" fontId="24" fillId="12" borderId="259" xfId="0" applyFont="1" applyFill="1" applyBorder="1" applyAlignment="1">
      <alignment horizontal="center" vertical="center"/>
    </xf>
    <xf numFmtId="0" fontId="18" fillId="12" borderId="262" xfId="0" applyFont="1" applyFill="1" applyBorder="1" applyAlignment="1">
      <alignment horizontal="center" vertical="center"/>
    </xf>
    <xf numFmtId="0" fontId="18" fillId="12" borderId="260" xfId="0" applyFont="1" applyFill="1" applyBorder="1" applyAlignment="1">
      <alignment horizontal="center" vertical="center"/>
    </xf>
    <xf numFmtId="0" fontId="18" fillId="0" borderId="262" xfId="0" applyFont="1" applyBorder="1" applyAlignment="1">
      <alignment horizontal="center" vertical="center"/>
    </xf>
    <xf numFmtId="0" fontId="18" fillId="0" borderId="265" xfId="0" applyFont="1" applyBorder="1" applyAlignment="1">
      <alignment horizontal="center" vertical="center"/>
    </xf>
    <xf numFmtId="0" fontId="18" fillId="4" borderId="255" xfId="0" applyFont="1" applyFill="1" applyBorder="1" applyAlignment="1">
      <alignment horizontal="center" vertical="center"/>
    </xf>
    <xf numFmtId="182" fontId="18" fillId="26" borderId="252" xfId="0" applyNumberFormat="1" applyFont="1" applyFill="1" applyBorder="1" applyAlignment="1">
      <alignment horizontal="center" vertical="center"/>
    </xf>
    <xf numFmtId="0" fontId="18" fillId="4" borderId="259" xfId="0" applyFont="1" applyFill="1" applyBorder="1" applyAlignment="1">
      <alignment horizontal="center" vertical="center"/>
    </xf>
    <xf numFmtId="0" fontId="18" fillId="4" borderId="252" xfId="0" applyFont="1" applyFill="1" applyBorder="1" applyAlignment="1">
      <alignment horizontal="center" vertical="center"/>
    </xf>
    <xf numFmtId="0" fontId="18" fillId="4" borderId="260" xfId="0" applyFont="1" applyFill="1" applyBorder="1" applyAlignment="1">
      <alignment horizontal="center" vertical="center"/>
    </xf>
    <xf numFmtId="0" fontId="18" fillId="4" borderId="265" xfId="0" applyFont="1" applyFill="1" applyBorder="1" applyAlignment="1">
      <alignment horizontal="center" vertical="center"/>
    </xf>
    <xf numFmtId="182" fontId="18" fillId="30" borderId="252" xfId="0" applyNumberFormat="1" applyFont="1" applyFill="1" applyBorder="1" applyAlignment="1">
      <alignment horizontal="center" vertical="center"/>
    </xf>
    <xf numFmtId="182" fontId="18" fillId="31" borderId="252" xfId="0" applyNumberFormat="1" applyFont="1" applyFill="1" applyBorder="1" applyAlignment="1">
      <alignment horizontal="center" vertical="center"/>
    </xf>
    <xf numFmtId="182" fontId="18" fillId="23" borderId="252" xfId="0" applyNumberFormat="1" applyFont="1" applyFill="1" applyBorder="1" applyAlignment="1">
      <alignment horizontal="center" vertical="center"/>
    </xf>
    <xf numFmtId="182" fontId="18" fillId="23" borderId="259" xfId="0" applyNumberFormat="1" applyFont="1" applyFill="1" applyBorder="1" applyAlignment="1">
      <alignment horizontal="center" vertical="center"/>
    </xf>
    <xf numFmtId="182" fontId="18" fillId="23" borderId="266" xfId="0" applyNumberFormat="1" applyFont="1" applyFill="1" applyBorder="1" applyAlignment="1">
      <alignment horizontal="center" vertical="center"/>
    </xf>
    <xf numFmtId="9" fontId="18" fillId="0" borderId="265" xfId="0" applyNumberFormat="1" applyFont="1" applyBorder="1" applyAlignment="1">
      <alignment horizontal="center" vertical="center"/>
    </xf>
    <xf numFmtId="9" fontId="18" fillId="0" borderId="252" xfId="1" applyFont="1" applyFill="1" applyBorder="1" applyAlignment="1">
      <alignment horizontal="center" vertical="center"/>
    </xf>
    <xf numFmtId="0" fontId="2" fillId="23" borderId="8" xfId="0" applyFont="1" applyFill="1" applyBorder="1" applyAlignment="1">
      <alignment horizontal="center" vertical="center"/>
    </xf>
    <xf numFmtId="0" fontId="18" fillId="12" borderId="90" xfId="0" applyFont="1" applyFill="1" applyBorder="1" applyAlignment="1">
      <alignment horizontal="center" vertical="center"/>
    </xf>
    <xf numFmtId="0" fontId="18" fillId="12" borderId="141" xfId="0" applyFont="1" applyFill="1" applyBorder="1" applyAlignment="1">
      <alignment horizontal="center" vertical="center"/>
    </xf>
    <xf numFmtId="0" fontId="2" fillId="23" borderId="126" xfId="0" applyFont="1" applyFill="1" applyBorder="1" applyAlignment="1">
      <alignment horizontal="center" vertical="center"/>
    </xf>
    <xf numFmtId="0" fontId="2" fillId="23" borderId="267" xfId="0" applyFont="1" applyFill="1" applyBorder="1" applyAlignment="1">
      <alignment horizontal="center" vertical="center"/>
    </xf>
    <xf numFmtId="0" fontId="18" fillId="0" borderId="268" xfId="0" applyFont="1" applyBorder="1" applyAlignment="1">
      <alignment horizontal="center" vertical="center"/>
    </xf>
    <xf numFmtId="0" fontId="27" fillId="12" borderId="269" xfId="0" applyFont="1" applyFill="1" applyBorder="1" applyAlignment="1">
      <alignment horizontal="center" vertical="center"/>
    </xf>
    <xf numFmtId="0" fontId="6" fillId="4" borderId="269" xfId="0" applyFont="1" applyFill="1" applyBorder="1" applyAlignment="1">
      <alignment horizontal="center" vertical="center"/>
    </xf>
    <xf numFmtId="0" fontId="18" fillId="0" borderId="270" xfId="0" applyFont="1" applyBorder="1" applyAlignment="1">
      <alignment horizontal="center" vertical="center"/>
    </xf>
    <xf numFmtId="179" fontId="18" fillId="0" borderId="271" xfId="0" applyNumberFormat="1" applyFont="1" applyBorder="1" applyAlignment="1">
      <alignment horizontal="center" vertical="center"/>
    </xf>
    <xf numFmtId="0" fontId="75" fillId="0" borderId="269" xfId="0" applyFont="1" applyBorder="1" applyAlignment="1">
      <alignment horizontal="center" vertical="center"/>
    </xf>
    <xf numFmtId="179" fontId="8" fillId="0" borderId="272" xfId="0" applyNumberFormat="1" applyFont="1" applyBorder="1" applyAlignment="1">
      <alignment horizontal="center" vertical="center"/>
    </xf>
    <xf numFmtId="0" fontId="27" fillId="12" borderId="273" xfId="0" applyFont="1" applyFill="1" applyBorder="1" applyAlignment="1">
      <alignment horizontal="center" vertical="center"/>
    </xf>
    <xf numFmtId="0" fontId="28" fillId="4" borderId="269" xfId="0" applyFont="1" applyFill="1" applyBorder="1" applyAlignment="1">
      <alignment horizontal="center" vertical="center"/>
    </xf>
    <xf numFmtId="0" fontId="27" fillId="0" borderId="274" xfId="0" applyFont="1" applyBorder="1" applyAlignment="1">
      <alignment horizontal="center" vertical="center"/>
    </xf>
    <xf numFmtId="0" fontId="27" fillId="0" borderId="275" xfId="0" applyFont="1" applyBorder="1" applyAlignment="1">
      <alignment horizontal="center" vertical="center"/>
    </xf>
    <xf numFmtId="0" fontId="27" fillId="0" borderId="272" xfId="0" applyFont="1" applyBorder="1" applyAlignment="1">
      <alignment horizontal="center" vertical="center"/>
    </xf>
    <xf numFmtId="0" fontId="27" fillId="0" borderId="273" xfId="0" applyFont="1" applyBorder="1" applyAlignment="1">
      <alignment horizontal="center" vertical="center"/>
    </xf>
    <xf numFmtId="0" fontId="27" fillId="0" borderId="269" xfId="0" applyFont="1" applyBorder="1" applyAlignment="1">
      <alignment horizontal="center" vertical="center"/>
    </xf>
    <xf numFmtId="0" fontId="27" fillId="0" borderId="270" xfId="0" applyFont="1" applyBorder="1" applyAlignment="1">
      <alignment horizontal="center" vertical="center"/>
    </xf>
    <xf numFmtId="0" fontId="27" fillId="0" borderId="271" xfId="0" applyFont="1" applyBorder="1" applyAlignment="1">
      <alignment horizontal="center" vertical="center"/>
    </xf>
    <xf numFmtId="0" fontId="27" fillId="0" borderId="276" xfId="0" applyFont="1" applyBorder="1" applyAlignment="1">
      <alignment horizontal="center" vertical="center"/>
    </xf>
    <xf numFmtId="0" fontId="27" fillId="0" borderId="277" xfId="0" applyFont="1" applyBorder="1" applyAlignment="1">
      <alignment horizontal="center" vertical="center"/>
    </xf>
    <xf numFmtId="0" fontId="18" fillId="0" borderId="274" xfId="0" applyFont="1" applyBorder="1" applyAlignment="1">
      <alignment horizontal="center" vertical="center"/>
    </xf>
    <xf numFmtId="0" fontId="18" fillId="0" borderId="275" xfId="0" applyFont="1" applyBorder="1" applyAlignment="1">
      <alignment horizontal="center" vertical="center"/>
    </xf>
    <xf numFmtId="0" fontId="18" fillId="0" borderId="269" xfId="0" applyFont="1" applyBorder="1" applyAlignment="1">
      <alignment horizontal="center" vertical="center"/>
    </xf>
    <xf numFmtId="0" fontId="18" fillId="0" borderId="272" xfId="0" applyFont="1" applyBorder="1" applyAlignment="1">
      <alignment horizontal="center" vertical="center"/>
    </xf>
    <xf numFmtId="0" fontId="18" fillId="12" borderId="273" xfId="0" applyFont="1" applyFill="1" applyBorder="1" applyAlignment="1">
      <alignment horizontal="center" vertical="center"/>
    </xf>
    <xf numFmtId="0" fontId="18" fillId="14" borderId="278" xfId="0" applyFont="1" applyFill="1" applyBorder="1" applyAlignment="1">
      <alignment horizontal="center" vertical="center"/>
    </xf>
    <xf numFmtId="0" fontId="18" fillId="0" borderId="271" xfId="0" applyFont="1" applyBorder="1" applyAlignment="1">
      <alignment horizontal="center" vertical="center"/>
    </xf>
    <xf numFmtId="0" fontId="18" fillId="12" borderId="85" xfId="0" applyFont="1" applyFill="1" applyBorder="1" applyAlignment="1">
      <alignment horizontal="center" vertical="center"/>
    </xf>
    <xf numFmtId="0" fontId="18" fillId="12" borderId="277" xfId="0" applyFont="1" applyFill="1" applyBorder="1" applyAlignment="1">
      <alignment horizontal="center" vertical="center"/>
    </xf>
    <xf numFmtId="0" fontId="18" fillId="12" borderId="150" xfId="0" applyFont="1" applyFill="1" applyBorder="1" applyAlignment="1">
      <alignment horizontal="center" vertical="center"/>
    </xf>
    <xf numFmtId="0" fontId="18" fillId="12" borderId="271" xfId="0" applyFont="1" applyFill="1" applyBorder="1" applyAlignment="1">
      <alignment horizontal="center" vertical="center"/>
    </xf>
    <xf numFmtId="0" fontId="18" fillId="4" borderId="269" xfId="0" applyFont="1" applyFill="1" applyBorder="1" applyAlignment="1">
      <alignment horizontal="center" vertical="center"/>
    </xf>
    <xf numFmtId="0" fontId="18" fillId="0" borderId="277" xfId="0" applyFont="1" applyBorder="1" applyAlignment="1">
      <alignment horizontal="center" vertical="center"/>
    </xf>
    <xf numFmtId="0" fontId="18" fillId="0" borderId="279" xfId="0" applyFont="1" applyBorder="1" applyAlignment="1">
      <alignment horizontal="center" vertical="center"/>
    </xf>
    <xf numFmtId="0" fontId="21" fillId="12" borderId="273" xfId="0" applyFont="1" applyFill="1" applyBorder="1" applyAlignment="1">
      <alignment horizontal="center" vertical="center"/>
    </xf>
    <xf numFmtId="182" fontId="18" fillId="26" borderId="16" xfId="0" applyNumberFormat="1" applyFont="1" applyFill="1" applyBorder="1" applyAlignment="1">
      <alignment horizontal="center" vertical="center"/>
    </xf>
    <xf numFmtId="182" fontId="18" fillId="26" borderId="280" xfId="0" applyNumberFormat="1" applyFont="1" applyFill="1" applyBorder="1" applyAlignment="1">
      <alignment horizontal="center" vertical="center"/>
    </xf>
    <xf numFmtId="0" fontId="18" fillId="4" borderId="281" xfId="0" applyFont="1" applyFill="1" applyBorder="1" applyAlignment="1">
      <alignment horizontal="center" vertical="center"/>
    </xf>
    <xf numFmtId="0" fontId="18" fillId="4" borderId="280" xfId="0" applyFont="1" applyFill="1" applyBorder="1" applyAlignment="1">
      <alignment horizontal="center" vertical="center"/>
    </xf>
    <xf numFmtId="0" fontId="18" fillId="4" borderId="273" xfId="0" applyFont="1" applyFill="1" applyBorder="1" applyAlignment="1">
      <alignment horizontal="center" vertical="center"/>
    </xf>
    <xf numFmtId="0" fontId="18" fillId="4" borderId="274" xfId="0" applyFont="1" applyFill="1" applyBorder="1" applyAlignment="1">
      <alignment horizontal="center" vertical="center"/>
    </xf>
    <xf numFmtId="0" fontId="18" fillId="4" borderId="272" xfId="0" applyFont="1" applyFill="1" applyBorder="1" applyAlignment="1">
      <alignment horizontal="center" vertical="center"/>
    </xf>
    <xf numFmtId="0" fontId="18" fillId="4" borderId="271" xfId="0" applyFont="1" applyFill="1" applyBorder="1" applyAlignment="1">
      <alignment horizontal="center" vertical="center"/>
    </xf>
    <xf numFmtId="0" fontId="18" fillId="4" borderId="276" xfId="0" applyFont="1" applyFill="1" applyBorder="1" applyAlignment="1">
      <alignment horizontal="center" vertical="center"/>
    </xf>
    <xf numFmtId="182" fontId="18" fillId="30" borderId="16" xfId="0" applyNumberFormat="1" applyFont="1" applyFill="1" applyBorder="1" applyAlignment="1">
      <alignment horizontal="center" vertical="center"/>
    </xf>
    <xf numFmtId="182" fontId="18" fillId="30" borderId="280" xfId="0" applyNumberFormat="1" applyFont="1" applyFill="1" applyBorder="1" applyAlignment="1">
      <alignment horizontal="center" vertical="center"/>
    </xf>
    <xf numFmtId="182" fontId="18" fillId="31" borderId="16" xfId="0" applyNumberFormat="1" applyFont="1" applyFill="1" applyBorder="1" applyAlignment="1">
      <alignment horizontal="center" vertical="center"/>
    </xf>
    <xf numFmtId="182" fontId="18" fillId="31" borderId="280" xfId="0" applyNumberFormat="1" applyFont="1" applyFill="1" applyBorder="1" applyAlignment="1">
      <alignment horizontal="center" vertical="center"/>
    </xf>
    <xf numFmtId="182" fontId="18" fillId="23" borderId="16" xfId="0" applyNumberFormat="1" applyFont="1" applyFill="1" applyBorder="1" applyAlignment="1">
      <alignment horizontal="center" vertical="center"/>
    </xf>
    <xf numFmtId="182" fontId="18" fillId="23" borderId="280" xfId="0" applyNumberFormat="1" applyFont="1" applyFill="1" applyBorder="1" applyAlignment="1">
      <alignment horizontal="center" vertical="center"/>
    </xf>
    <xf numFmtId="182" fontId="18" fillId="23" borderId="237" xfId="0" applyNumberFormat="1" applyFont="1" applyFill="1" applyBorder="1" applyAlignment="1">
      <alignment horizontal="center" vertical="center"/>
    </xf>
    <xf numFmtId="182" fontId="18" fillId="23" borderId="281" xfId="0" applyNumberFormat="1" applyFont="1" applyFill="1" applyBorder="1" applyAlignment="1">
      <alignment horizontal="center" vertical="center"/>
    </xf>
    <xf numFmtId="182" fontId="18" fillId="23" borderId="119" xfId="0" applyNumberFormat="1" applyFont="1" applyFill="1" applyBorder="1" applyAlignment="1">
      <alignment horizontal="center" vertical="center"/>
    </xf>
    <xf numFmtId="182" fontId="18" fillId="23" borderId="282" xfId="0" applyNumberFormat="1" applyFont="1" applyFill="1" applyBorder="1" applyAlignment="1">
      <alignment horizontal="center" vertical="center"/>
    </xf>
    <xf numFmtId="9" fontId="18" fillId="0" borderId="113" xfId="0" applyNumberFormat="1" applyFont="1" applyBorder="1" applyAlignment="1">
      <alignment horizontal="center" vertical="center"/>
    </xf>
    <xf numFmtId="9" fontId="18" fillId="0" borderId="279" xfId="0" applyNumberFormat="1" applyFont="1" applyBorder="1" applyAlignment="1">
      <alignment horizontal="center" vertical="center"/>
    </xf>
    <xf numFmtId="9" fontId="18" fillId="0" borderId="16" xfId="1" applyFont="1" applyFill="1" applyBorder="1" applyAlignment="1">
      <alignment horizontal="center" vertical="center"/>
    </xf>
    <xf numFmtId="9" fontId="18" fillId="0" borderId="280" xfId="1" applyFont="1" applyFill="1" applyBorder="1" applyAlignment="1">
      <alignment horizontal="center" vertical="center"/>
    </xf>
    <xf numFmtId="179" fontId="8" fillId="0" borderId="141" xfId="0" applyNumberFormat="1" applyFont="1" applyBorder="1" applyAlignment="1">
      <alignment horizontal="center" vertical="center"/>
    </xf>
    <xf numFmtId="0" fontId="18" fillId="12" borderId="283" xfId="0" applyFont="1" applyFill="1" applyBorder="1" applyAlignment="1">
      <alignment horizontal="center" vertical="center"/>
    </xf>
    <xf numFmtId="0" fontId="6" fillId="4" borderId="284" xfId="0" applyFont="1" applyFill="1" applyBorder="1" applyAlignment="1">
      <alignment horizontal="center" vertical="center"/>
    </xf>
    <xf numFmtId="0" fontId="18" fillId="0" borderId="285" xfId="0" applyFont="1" applyBorder="1" applyAlignment="1">
      <alignment horizontal="center" vertical="center"/>
    </xf>
    <xf numFmtId="0" fontId="18" fillId="0" borderId="286" xfId="0" applyFont="1" applyBorder="1" applyAlignment="1">
      <alignment horizontal="center" vertical="center"/>
    </xf>
    <xf numFmtId="0" fontId="18" fillId="0" borderId="284" xfId="0" applyFont="1" applyBorder="1" applyAlignment="1">
      <alignment horizontal="center" vertical="center"/>
    </xf>
    <xf numFmtId="0" fontId="18" fillId="4" borderId="284" xfId="0" applyFont="1" applyFill="1" applyBorder="1" applyAlignment="1">
      <alignment horizontal="center" vertical="center"/>
    </xf>
    <xf numFmtId="0" fontId="18" fillId="0" borderId="287" xfId="0" applyFont="1" applyBorder="1" applyAlignment="1">
      <alignment horizontal="center" vertical="center"/>
    </xf>
    <xf numFmtId="0" fontId="18" fillId="0" borderId="288" xfId="0" applyFont="1" applyBorder="1" applyAlignment="1">
      <alignment horizontal="center" vertical="center"/>
    </xf>
    <xf numFmtId="182" fontId="18" fillId="26" borderId="289" xfId="0" applyNumberFormat="1" applyFont="1" applyFill="1" applyBorder="1" applyAlignment="1">
      <alignment horizontal="center" vertical="center"/>
    </xf>
    <xf numFmtId="0" fontId="18" fillId="0" borderId="290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2" fillId="6" borderId="146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0" borderId="29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7" borderId="291" xfId="0" applyFont="1" applyFill="1" applyBorder="1" applyAlignment="1">
      <alignment horizontal="center" vertical="center"/>
    </xf>
    <xf numFmtId="0" fontId="2" fillId="6" borderId="237" xfId="0" applyFont="1" applyFill="1" applyBorder="1" applyAlignment="1">
      <alignment horizontal="center" vertical="center"/>
    </xf>
    <xf numFmtId="0" fontId="2" fillId="7" borderId="127" xfId="0" applyFont="1" applyFill="1" applyBorder="1" applyAlignment="1">
      <alignment horizontal="center" vertical="center"/>
    </xf>
    <xf numFmtId="0" fontId="2" fillId="0" borderId="120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3" borderId="14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37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7" fillId="0" borderId="90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2" fillId="6" borderId="104" xfId="0" applyFont="1" applyFill="1" applyBorder="1">
      <alignment vertical="center"/>
    </xf>
    <xf numFmtId="0" fontId="2" fillId="3" borderId="47" xfId="0" applyFont="1" applyFill="1" applyBorder="1" applyAlignment="1">
      <alignment horizontal="left" vertical="center"/>
    </xf>
    <xf numFmtId="0" fontId="2" fillId="0" borderId="85" xfId="0" applyFont="1" applyBorder="1">
      <alignment vertical="center"/>
    </xf>
    <xf numFmtId="0" fontId="22" fillId="12" borderId="104" xfId="0" applyFont="1" applyFill="1" applyBorder="1" applyAlignment="1">
      <alignment horizontal="right" vertical="center"/>
    </xf>
    <xf numFmtId="0" fontId="18" fillId="12" borderId="104" xfId="0" applyFont="1" applyFill="1" applyBorder="1" applyAlignment="1">
      <alignment horizontal="center" vertical="center"/>
    </xf>
    <xf numFmtId="0" fontId="28" fillId="4" borderId="47" xfId="0" applyFont="1" applyFill="1" applyBorder="1" applyAlignment="1">
      <alignment horizontal="center" vertical="center"/>
    </xf>
    <xf numFmtId="0" fontId="27" fillId="14" borderId="83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3" borderId="85" xfId="0" applyFont="1" applyFill="1" applyBorder="1" applyAlignment="1">
      <alignment horizontal="center" vertical="center"/>
    </xf>
    <xf numFmtId="0" fontId="18" fillId="6" borderId="104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24" fillId="12" borderId="104" xfId="0" applyFont="1" applyFill="1" applyBorder="1" applyAlignment="1">
      <alignment horizontal="center" vertical="center"/>
    </xf>
    <xf numFmtId="0" fontId="27" fillId="12" borderId="104" xfId="0" applyFont="1" applyFill="1" applyBorder="1" applyAlignment="1">
      <alignment horizontal="center" vertical="center"/>
    </xf>
    <xf numFmtId="0" fontId="18" fillId="14" borderId="85" xfId="0" applyFont="1" applyFill="1" applyBorder="1" applyAlignment="1">
      <alignment horizontal="center" vertical="center"/>
    </xf>
    <xf numFmtId="0" fontId="18" fillId="18" borderId="25" xfId="0" applyFont="1" applyFill="1" applyBorder="1" applyAlignment="1">
      <alignment horizontal="center" vertical="center"/>
    </xf>
    <xf numFmtId="0" fontId="25" fillId="4" borderId="61" xfId="0" applyFont="1" applyFill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8" fillId="23" borderId="25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12" borderId="104" xfId="0" applyFont="1" applyFill="1" applyBorder="1" applyAlignment="1">
      <alignment horizontal="center" vertical="center"/>
    </xf>
    <xf numFmtId="0" fontId="2" fillId="3" borderId="112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18" fillId="4" borderId="119" xfId="0" applyFont="1" applyFill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6" fillId="0" borderId="85" xfId="0" applyFont="1" applyBorder="1" applyAlignment="1">
      <alignment horizontal="center" vertical="center"/>
    </xf>
    <xf numFmtId="0" fontId="76" fillId="0" borderId="119" xfId="0" applyFont="1" applyBorder="1" applyAlignment="1">
      <alignment horizontal="center" vertical="center"/>
    </xf>
    <xf numFmtId="9" fontId="9" fillId="0" borderId="112" xfId="0" applyNumberFormat="1" applyFont="1" applyBorder="1" applyAlignment="1">
      <alignment horizontal="center" vertical="center"/>
    </xf>
    <xf numFmtId="0" fontId="2" fillId="6" borderId="105" xfId="0" applyFont="1" applyFill="1" applyBorder="1">
      <alignment vertical="center"/>
    </xf>
    <xf numFmtId="0" fontId="2" fillId="3" borderId="43" xfId="0" applyFont="1" applyFill="1" applyBorder="1" applyAlignment="1">
      <alignment horizontal="left" vertical="center"/>
    </xf>
    <xf numFmtId="0" fontId="2" fillId="0" borderId="90" xfId="0" applyFont="1" applyBorder="1">
      <alignment vertical="center"/>
    </xf>
    <xf numFmtId="0" fontId="28" fillId="4" borderId="43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3" borderId="90" xfId="0" applyFont="1" applyFill="1" applyBorder="1" applyAlignment="1">
      <alignment horizontal="center" vertical="center"/>
    </xf>
    <xf numFmtId="0" fontId="18" fillId="6" borderId="105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14" borderId="90" xfId="0" applyFont="1" applyFill="1" applyBorder="1" applyAlignment="1">
      <alignment horizontal="center" vertical="center"/>
    </xf>
    <xf numFmtId="0" fontId="18" fillId="18" borderId="29" xfId="0" applyFont="1" applyFill="1" applyBorder="1" applyAlignment="1">
      <alignment horizontal="center" vertical="center"/>
    </xf>
    <xf numFmtId="0" fontId="24" fillId="12" borderId="105" xfId="0" applyFont="1" applyFill="1" applyBorder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24" fillId="0" borderId="141" xfId="0" applyFont="1" applyBorder="1" applyAlignment="1">
      <alignment horizontal="center" vertical="center"/>
    </xf>
    <xf numFmtId="0" fontId="18" fillId="23" borderId="29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" fillId="12" borderId="105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105" xfId="0" applyFont="1" applyFill="1" applyBorder="1" applyAlignment="1">
      <alignment horizontal="center" vertical="center"/>
    </xf>
    <xf numFmtId="0" fontId="2" fillId="3" borderId="10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76" fillId="0" borderId="90" xfId="0" applyFont="1" applyBorder="1" applyAlignment="1">
      <alignment horizontal="center" vertical="center"/>
    </xf>
    <xf numFmtId="179" fontId="10" fillId="4" borderId="26" xfId="0" applyNumberFormat="1" applyFont="1" applyFill="1" applyBorder="1" applyAlignment="1">
      <alignment horizontal="center" vertical="center"/>
    </xf>
    <xf numFmtId="179" fontId="10" fillId="4" borderId="21" xfId="0" applyNumberFormat="1" applyFont="1" applyFill="1" applyBorder="1" applyAlignment="1">
      <alignment horizontal="center" vertical="center"/>
    </xf>
    <xf numFmtId="179" fontId="2" fillId="0" borderId="35" xfId="0" applyNumberFormat="1" applyFont="1" applyBorder="1" applyAlignment="1" applyProtection="1">
      <alignment horizontal="center" vertical="center"/>
      <protection locked="0"/>
    </xf>
    <xf numFmtId="0" fontId="77" fillId="0" borderId="87" xfId="0" applyFont="1" applyBorder="1" applyAlignment="1">
      <alignment horizontal="center" vertical="center"/>
    </xf>
    <xf numFmtId="0" fontId="2" fillId="0" borderId="292" xfId="0" applyFont="1" applyBorder="1" applyAlignment="1">
      <alignment horizontal="center" vertical="center"/>
    </xf>
    <xf numFmtId="0" fontId="13" fillId="0" borderId="101" xfId="0" applyFont="1" applyBorder="1">
      <alignment vertical="center"/>
    </xf>
    <xf numFmtId="0" fontId="12" fillId="0" borderId="46" xfId="0" applyFont="1" applyBorder="1" applyAlignment="1">
      <alignment horizontal="center" vertical="center"/>
    </xf>
    <xf numFmtId="0" fontId="13" fillId="0" borderId="60" xfId="0" applyFont="1" applyBorder="1">
      <alignment vertical="center"/>
    </xf>
    <xf numFmtId="0" fontId="12" fillId="0" borderId="82" xfId="0" applyFont="1" applyBorder="1" applyAlignment="1">
      <alignment horizontal="center" vertical="center"/>
    </xf>
    <xf numFmtId="0" fontId="22" fillId="12" borderId="101" xfId="0" applyFont="1" applyFill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179" fontId="17" fillId="0" borderId="46" xfId="0" applyNumberFormat="1" applyFont="1" applyBorder="1">
      <alignment vertical="center"/>
    </xf>
    <xf numFmtId="0" fontId="21" fillId="0" borderId="5" xfId="0" applyFont="1" applyBorder="1" applyAlignment="1">
      <alignment horizontal="center" vertical="center"/>
    </xf>
    <xf numFmtId="179" fontId="21" fillId="0" borderId="70" xfId="0" applyNumberFormat="1" applyFont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21" fillId="4" borderId="60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79" fontId="21" fillId="0" borderId="172" xfId="0" applyNumberFormat="1" applyFont="1" applyBorder="1" applyAlignment="1">
      <alignment horizontal="center" vertical="center"/>
    </xf>
    <xf numFmtId="179" fontId="21" fillId="0" borderId="101" xfId="0" applyNumberFormat="1" applyFont="1" applyBorder="1" applyAlignment="1">
      <alignment horizontal="center" vertical="center"/>
    </xf>
    <xf numFmtId="179" fontId="21" fillId="0" borderId="149" xfId="0" applyNumberFormat="1" applyFont="1" applyBorder="1" applyAlignment="1">
      <alignment horizontal="center" vertical="center"/>
    </xf>
    <xf numFmtId="178" fontId="21" fillId="0" borderId="149" xfId="0" applyNumberFormat="1" applyFont="1" applyBorder="1" applyAlignment="1">
      <alignment horizontal="center" vertical="center"/>
    </xf>
    <xf numFmtId="0" fontId="24" fillId="18" borderId="25" xfId="0" applyFont="1" applyFill="1" applyBorder="1" applyAlignment="1">
      <alignment horizontal="center" vertical="center"/>
    </xf>
    <xf numFmtId="178" fontId="21" fillId="18" borderId="149" xfId="0" applyNumberFormat="1" applyFont="1" applyFill="1" applyBorder="1" applyAlignment="1">
      <alignment horizontal="center" vertical="center"/>
    </xf>
    <xf numFmtId="179" fontId="21" fillId="0" borderId="82" xfId="0" applyNumberFormat="1" applyFont="1" applyBorder="1" applyAlignment="1">
      <alignment horizontal="center" vertical="center"/>
    </xf>
    <xf numFmtId="179" fontId="21" fillId="0" borderId="46" xfId="0" applyNumberFormat="1" applyFont="1" applyBorder="1" applyAlignment="1">
      <alignment horizontal="center" vertical="center"/>
    </xf>
    <xf numFmtId="0" fontId="21" fillId="23" borderId="46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0" borderId="149" xfId="0" applyFont="1" applyBorder="1" applyAlignment="1">
      <alignment horizontal="center" vertical="center"/>
    </xf>
    <xf numFmtId="179" fontId="15" fillId="0" borderId="101" xfId="0" applyNumberFormat="1" applyFont="1" applyBorder="1" applyAlignment="1">
      <alignment horizontal="center" vertical="center"/>
    </xf>
    <xf numFmtId="179" fontId="12" fillId="0" borderId="125" xfId="0" applyNumberFormat="1" applyFont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179" fontId="2" fillId="5" borderId="35" xfId="0" applyNumberFormat="1" applyFont="1" applyFill="1" applyBorder="1" applyAlignment="1" applyProtection="1">
      <alignment horizontal="center" vertical="center"/>
      <protection locked="0"/>
    </xf>
    <xf numFmtId="178" fontId="2" fillId="0" borderId="14" xfId="0" applyNumberFormat="1" applyFont="1" applyBorder="1" applyAlignment="1">
      <alignment horizontal="center" vertical="center" shrinkToFit="1"/>
    </xf>
    <xf numFmtId="0" fontId="21" fillId="12" borderId="97" xfId="0" applyFont="1" applyFill="1" applyBorder="1" applyAlignment="1">
      <alignment horizontal="center" vertical="center"/>
    </xf>
    <xf numFmtId="0" fontId="21" fillId="0" borderId="97" xfId="0" applyFont="1" applyBorder="1" applyAlignment="1">
      <alignment horizontal="center" vertical="center"/>
    </xf>
    <xf numFmtId="0" fontId="18" fillId="18" borderId="141" xfId="0" applyFont="1" applyFill="1" applyBorder="1" applyAlignment="1">
      <alignment horizontal="center" vertical="center"/>
    </xf>
    <xf numFmtId="179" fontId="24" fillId="0" borderId="169" xfId="0" applyNumberFormat="1" applyFont="1" applyBorder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179" fontId="4" fillId="0" borderId="43" xfId="0" applyNumberFormat="1" applyFont="1" applyBorder="1" applyAlignment="1">
      <alignment horizontal="center" vertical="center"/>
    </xf>
    <xf numFmtId="179" fontId="21" fillId="0" borderId="57" xfId="0" applyNumberFormat="1" applyFont="1" applyBorder="1" applyAlignment="1">
      <alignment horizontal="center" vertical="center"/>
    </xf>
    <xf numFmtId="179" fontId="8" fillId="0" borderId="67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2" fillId="12" borderId="97" xfId="0" applyFont="1" applyFill="1" applyBorder="1" applyAlignment="1">
      <alignment horizontal="center" vertical="center"/>
    </xf>
    <xf numFmtId="179" fontId="12" fillId="0" borderId="57" xfId="0" applyNumberFormat="1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73" fillId="23" borderId="2" xfId="0" applyFont="1" applyFill="1" applyBorder="1" applyAlignment="1">
      <alignment horizontal="center" vertical="center"/>
    </xf>
    <xf numFmtId="0" fontId="2" fillId="23" borderId="2" xfId="0" applyFont="1" applyFill="1" applyBorder="1">
      <alignment vertical="center"/>
    </xf>
    <xf numFmtId="0" fontId="77" fillId="23" borderId="87" xfId="0" applyFont="1" applyFill="1" applyBorder="1" applyAlignment="1">
      <alignment horizontal="center" vertical="center"/>
    </xf>
    <xf numFmtId="0" fontId="10" fillId="23" borderId="2" xfId="0" applyFont="1" applyFill="1" applyBorder="1" applyAlignment="1">
      <alignment horizontal="center" vertical="center"/>
    </xf>
    <xf numFmtId="179" fontId="23" fillId="0" borderId="172" xfId="0" applyNumberFormat="1" applyFont="1" applyBorder="1">
      <alignment vertical="center"/>
    </xf>
    <xf numFmtId="0" fontId="21" fillId="0" borderId="102" xfId="0" applyFont="1" applyBorder="1" applyAlignment="1">
      <alignment horizontal="center" vertical="center"/>
    </xf>
    <xf numFmtId="0" fontId="18" fillId="18" borderId="150" xfId="0" applyFont="1" applyFill="1" applyBorder="1" applyAlignment="1">
      <alignment horizontal="center" vertical="center"/>
    </xf>
    <xf numFmtId="0" fontId="18" fillId="2" borderId="150" xfId="0" applyFont="1" applyFill="1" applyBorder="1" applyAlignment="1">
      <alignment horizontal="center" vertical="center"/>
    </xf>
    <xf numFmtId="179" fontId="8" fillId="0" borderId="150" xfId="0" applyNumberFormat="1" applyFont="1" applyBorder="1" applyAlignment="1">
      <alignment horizontal="center" vertical="center"/>
    </xf>
    <xf numFmtId="0" fontId="8" fillId="0" borderId="150" xfId="0" applyFont="1" applyBorder="1" applyAlignment="1">
      <alignment horizontal="center" vertical="center"/>
    </xf>
    <xf numFmtId="179" fontId="21" fillId="0" borderId="61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2" fillId="12" borderId="102" xfId="0" applyFont="1" applyFill="1" applyBorder="1" applyAlignment="1">
      <alignment horizontal="center" vertical="center"/>
    </xf>
    <xf numFmtId="0" fontId="16" fillId="0" borderId="172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73" fillId="23" borderId="119" xfId="0" applyFont="1" applyFill="1" applyBorder="1" applyAlignment="1">
      <alignment horizontal="center" vertical="center"/>
    </xf>
    <xf numFmtId="0" fontId="2" fillId="23" borderId="119" xfId="0" applyFont="1" applyFill="1" applyBorder="1" applyAlignment="1">
      <alignment horizontal="center" vertical="center"/>
    </xf>
    <xf numFmtId="0" fontId="77" fillId="23" borderId="85" xfId="0" applyFont="1" applyFill="1" applyBorder="1" applyAlignment="1">
      <alignment horizontal="center" vertical="center"/>
    </xf>
    <xf numFmtId="0" fontId="10" fillId="23" borderId="119" xfId="0" applyFont="1" applyFill="1" applyBorder="1" applyAlignment="1">
      <alignment horizontal="center" vertical="center"/>
    </xf>
    <xf numFmtId="0" fontId="11" fillId="0" borderId="141" xfId="0" applyFont="1" applyBorder="1">
      <alignment vertical="center"/>
    </xf>
    <xf numFmtId="0" fontId="14" fillId="0" borderId="97" xfId="0" applyFont="1" applyBorder="1">
      <alignment vertical="center"/>
    </xf>
    <xf numFmtId="0" fontId="18" fillId="0" borderId="57" xfId="0" applyFont="1" applyBorder="1" applyAlignment="1">
      <alignment horizontal="right" vertical="center"/>
    </xf>
    <xf numFmtId="0" fontId="43" fillId="0" borderId="97" xfId="0" applyFont="1" applyBorder="1" applyAlignment="1">
      <alignment horizontal="center" vertical="center"/>
    </xf>
    <xf numFmtId="178" fontId="18" fillId="18" borderId="141" xfId="0" applyNumberFormat="1" applyFont="1" applyFill="1" applyBorder="1" applyAlignment="1">
      <alignment horizontal="center" vertical="center"/>
    </xf>
    <xf numFmtId="178" fontId="18" fillId="2" borderId="141" xfId="0" applyNumberFormat="1" applyFont="1" applyFill="1" applyBorder="1" applyAlignment="1">
      <alignment horizontal="center" vertical="center"/>
    </xf>
    <xf numFmtId="178" fontId="18" fillId="0" borderId="141" xfId="0" applyNumberFormat="1" applyFont="1" applyBorder="1" applyAlignment="1">
      <alignment horizontal="center" vertical="center"/>
    </xf>
    <xf numFmtId="178" fontId="8" fillId="0" borderId="141" xfId="0" applyNumberFormat="1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16" fillId="0" borderId="155" xfId="0" applyFont="1" applyBorder="1" applyAlignment="1">
      <alignment horizontal="center" vertical="center"/>
    </xf>
    <xf numFmtId="0" fontId="73" fillId="23" borderId="4" xfId="0" applyFont="1" applyFill="1" applyBorder="1" applyAlignment="1">
      <alignment horizontal="center" vertical="center"/>
    </xf>
    <xf numFmtId="0" fontId="2" fillId="23" borderId="4" xfId="0" applyFont="1" applyFill="1" applyBorder="1">
      <alignment vertical="center"/>
    </xf>
    <xf numFmtId="0" fontId="76" fillId="23" borderId="90" xfId="0" applyFont="1" applyFill="1" applyBorder="1" applyAlignment="1">
      <alignment horizontal="center" vertical="center"/>
    </xf>
    <xf numFmtId="0" fontId="10" fillId="23" borderId="4" xfId="0" applyFont="1" applyFill="1" applyBorder="1" applyAlignment="1">
      <alignment horizontal="center" vertical="center"/>
    </xf>
    <xf numFmtId="179" fontId="17" fillId="0" borderId="173" xfId="0" applyNumberFormat="1" applyFont="1" applyBorder="1">
      <alignment vertical="center"/>
    </xf>
    <xf numFmtId="178" fontId="8" fillId="0" borderId="150" xfId="0" applyNumberFormat="1" applyFont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23" borderId="119" xfId="0" applyFont="1" applyFill="1" applyBorder="1">
      <alignment vertical="center"/>
    </xf>
    <xf numFmtId="0" fontId="76" fillId="23" borderId="85" xfId="0" applyFont="1" applyFill="1" applyBorder="1" applyAlignment="1">
      <alignment horizontal="center" vertical="center"/>
    </xf>
    <xf numFmtId="179" fontId="8" fillId="0" borderId="80" xfId="0" applyNumberFormat="1" applyFont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/>
    </xf>
    <xf numFmtId="0" fontId="76" fillId="0" borderId="87" xfId="0" applyFont="1" applyBorder="1" applyAlignment="1">
      <alignment horizontal="center" vertical="center"/>
    </xf>
    <xf numFmtId="9" fontId="2" fillId="23" borderId="2" xfId="0" applyNumberFormat="1" applyFont="1" applyFill="1" applyBorder="1" applyAlignment="1">
      <alignment horizontal="center" vertical="center"/>
    </xf>
    <xf numFmtId="178" fontId="18" fillId="0" borderId="83" xfId="0" applyNumberFormat="1" applyFont="1" applyBorder="1" applyAlignment="1">
      <alignment horizontal="center" vertical="center"/>
    </xf>
    <xf numFmtId="178" fontId="8" fillId="0" borderId="83" xfId="0" applyNumberFormat="1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2" fillId="0" borderId="119" xfId="0" applyFont="1" applyBorder="1">
      <alignment vertical="center"/>
    </xf>
    <xf numFmtId="0" fontId="24" fillId="12" borderId="0" xfId="0" applyFont="1" applyFill="1" applyAlignment="1">
      <alignment horizontal="center" vertical="center"/>
    </xf>
    <xf numFmtId="0" fontId="27" fillId="12" borderId="58" xfId="0" applyFont="1" applyFill="1" applyBorder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18" fillId="12" borderId="240" xfId="0" applyFont="1" applyFill="1" applyBorder="1" applyAlignment="1">
      <alignment horizontal="center" vertical="center"/>
    </xf>
    <xf numFmtId="0" fontId="18" fillId="12" borderId="242" xfId="0" applyFont="1" applyFill="1" applyBorder="1" applyAlignment="1">
      <alignment horizontal="center" vertical="center"/>
    </xf>
    <xf numFmtId="0" fontId="18" fillId="0" borderId="240" xfId="0" applyFont="1" applyBorder="1" applyAlignment="1">
      <alignment horizontal="center" vertical="center"/>
    </xf>
    <xf numFmtId="0" fontId="18" fillId="4" borderId="52" xfId="0" applyFont="1" applyFill="1" applyBorder="1" applyAlignment="1">
      <alignment horizontal="center" vertical="center"/>
    </xf>
    <xf numFmtId="0" fontId="18" fillId="4" borderId="108" xfId="0" applyFont="1" applyFill="1" applyBorder="1" applyAlignment="1">
      <alignment horizontal="center" vertical="center"/>
    </xf>
    <xf numFmtId="182" fontId="18" fillId="23" borderId="118" xfId="0" applyNumberFormat="1" applyFont="1" applyFill="1" applyBorder="1" applyAlignment="1">
      <alignment horizontal="center" vertical="center"/>
    </xf>
    <xf numFmtId="182" fontId="18" fillId="26" borderId="20" xfId="0" applyNumberFormat="1" applyFont="1" applyFill="1" applyBorder="1" applyAlignment="1">
      <alignment horizontal="center" vertical="center"/>
    </xf>
    <xf numFmtId="0" fontId="18" fillId="4" borderId="238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8" fillId="4" borderId="244" xfId="0" applyFont="1" applyFill="1" applyBorder="1" applyAlignment="1">
      <alignment horizontal="center" vertical="center"/>
    </xf>
    <xf numFmtId="0" fontId="18" fillId="4" borderId="242" xfId="0" applyFont="1" applyFill="1" applyBorder="1" applyAlignment="1">
      <alignment horizontal="center" vertical="center"/>
    </xf>
    <xf numFmtId="0" fontId="18" fillId="4" borderId="251" xfId="0" applyFont="1" applyFill="1" applyBorder="1" applyAlignment="1">
      <alignment horizontal="center" vertical="center"/>
    </xf>
    <xf numFmtId="0" fontId="18" fillId="4" borderId="248" xfId="0" applyFont="1" applyFill="1" applyBorder="1" applyAlignment="1">
      <alignment horizontal="center" vertical="center"/>
    </xf>
    <xf numFmtId="0" fontId="18" fillId="4" borderId="243" xfId="0" applyFont="1" applyFill="1" applyBorder="1" applyAlignment="1">
      <alignment horizontal="center" vertical="center"/>
    </xf>
    <xf numFmtId="182" fontId="18" fillId="23" borderId="20" xfId="0" applyNumberFormat="1" applyFont="1" applyFill="1" applyBorder="1" applyAlignment="1">
      <alignment horizontal="center" vertical="center"/>
    </xf>
    <xf numFmtId="182" fontId="18" fillId="23" borderId="238" xfId="0" applyNumberFormat="1" applyFont="1" applyFill="1" applyBorder="1" applyAlignment="1">
      <alignment horizontal="center" vertical="center"/>
    </xf>
    <xf numFmtId="9" fontId="18" fillId="0" borderId="245" xfId="0" applyNumberFormat="1" applyFont="1" applyBorder="1" applyAlignment="1">
      <alignment horizontal="center" vertical="center"/>
    </xf>
    <xf numFmtId="9" fontId="18" fillId="0" borderId="20" xfId="1" applyFont="1" applyFill="1" applyBorder="1" applyAlignment="1">
      <alignment horizontal="center" vertical="center"/>
    </xf>
    <xf numFmtId="0" fontId="24" fillId="12" borderId="141" xfId="0" applyFont="1" applyFill="1" applyBorder="1" applyAlignment="1">
      <alignment horizontal="center" vertical="center"/>
    </xf>
    <xf numFmtId="0" fontId="24" fillId="0" borderId="79" xfId="0" applyFont="1" applyBorder="1" applyAlignment="1">
      <alignment horizontal="center" vertical="center"/>
    </xf>
    <xf numFmtId="0" fontId="24" fillId="12" borderId="61" xfId="0" applyFont="1" applyFill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4" fillId="12" borderId="102" xfId="0" applyFont="1" applyFill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112" xfId="0" applyFont="1" applyBorder="1" applyAlignment="1">
      <alignment horizontal="center" vertical="center"/>
    </xf>
    <xf numFmtId="0" fontId="24" fillId="12" borderId="150" xfId="0" applyFont="1" applyFill="1" applyBorder="1" applyAlignment="1">
      <alignment horizontal="center" vertical="center"/>
    </xf>
    <xf numFmtId="0" fontId="24" fillId="0" borderId="83" xfId="0" applyFont="1" applyBorder="1" applyAlignment="1">
      <alignment horizontal="center" vertical="center"/>
    </xf>
    <xf numFmtId="0" fontId="24" fillId="0" borderId="173" xfId="0" applyFont="1" applyBorder="1" applyAlignment="1">
      <alignment horizontal="center" vertical="center"/>
    </xf>
    <xf numFmtId="182" fontId="18" fillId="26" borderId="15" xfId="0" applyNumberFormat="1" applyFont="1" applyFill="1" applyBorder="1" applyAlignment="1">
      <alignment horizontal="center" vertical="center"/>
    </xf>
    <xf numFmtId="182" fontId="18" fillId="23" borderId="15" xfId="0" applyNumberFormat="1" applyFont="1" applyFill="1" applyBorder="1" applyAlignment="1">
      <alignment horizontal="center" vertical="center"/>
    </xf>
    <xf numFmtId="182" fontId="18" fillId="23" borderId="104" xfId="0" applyNumberFormat="1" applyFont="1" applyFill="1" applyBorder="1" applyAlignment="1">
      <alignment horizontal="center" vertical="center"/>
    </xf>
    <xf numFmtId="9" fontId="18" fillId="0" borderId="112" xfId="0" applyNumberFormat="1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50" xfId="0" applyFont="1" applyBorder="1" applyAlignment="1">
      <alignment horizontal="center" vertical="center"/>
    </xf>
    <xf numFmtId="0" fontId="24" fillId="0" borderId="110" xfId="0" applyFont="1" applyBorder="1" applyAlignment="1">
      <alignment horizontal="center" vertical="center"/>
    </xf>
    <xf numFmtId="0" fontId="24" fillId="12" borderId="57" xfId="0" applyFont="1" applyFill="1" applyBorder="1" applyAlignment="1">
      <alignment horizontal="center" vertical="center"/>
    </xf>
    <xf numFmtId="0" fontId="24" fillId="12" borderId="56" xfId="0" applyFont="1" applyFill="1" applyBorder="1" applyAlignment="1">
      <alignment horizontal="center" vertical="center"/>
    </xf>
    <xf numFmtId="0" fontId="25" fillId="4" borderId="46" xfId="0" applyFont="1" applyFill="1" applyBorder="1" applyAlignment="1">
      <alignment horizontal="center" vertical="center"/>
    </xf>
    <xf numFmtId="0" fontId="78" fillId="14" borderId="293" xfId="0" applyFont="1" applyFill="1" applyBorder="1" applyAlignment="1">
      <alignment horizontal="center" vertical="center"/>
    </xf>
    <xf numFmtId="0" fontId="24" fillId="14" borderId="82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0" fontId="24" fillId="14" borderId="56" xfId="0" applyFont="1" applyFill="1" applyBorder="1" applyAlignment="1">
      <alignment horizontal="center" vertical="center"/>
    </xf>
    <xf numFmtId="179" fontId="27" fillId="0" borderId="4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5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70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7" borderId="12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195" xfId="0" applyFont="1" applyBorder="1" applyAlignment="1">
      <alignment horizontal="center" vertical="center"/>
    </xf>
    <xf numFmtId="0" fontId="2" fillId="5" borderId="105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90" xfId="0" applyFont="1" applyFill="1" applyBorder="1" applyAlignment="1">
      <alignment horizontal="center" vertical="center"/>
    </xf>
    <xf numFmtId="0" fontId="2" fillId="5" borderId="8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7" borderId="10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90" xfId="0" applyFont="1" applyFill="1" applyBorder="1" applyAlignment="1">
      <alignment horizontal="center" vertical="center"/>
    </xf>
    <xf numFmtId="0" fontId="2" fillId="7" borderId="86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92" xfId="0" applyFont="1" applyFill="1" applyBorder="1" applyAlignment="1">
      <alignment horizontal="center" vertical="center"/>
    </xf>
    <xf numFmtId="0" fontId="2" fillId="8" borderId="88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49" fontId="2" fillId="7" borderId="105" xfId="0" applyNumberFormat="1" applyFont="1" applyFill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110" xfId="0" applyFont="1" applyFill="1" applyBorder="1" applyAlignment="1">
      <alignment horizontal="center" vertical="center"/>
    </xf>
    <xf numFmtId="0" fontId="2" fillId="0" borderId="174" xfId="0" applyFont="1" applyBorder="1" applyAlignment="1">
      <alignment horizontal="center" vertical="center"/>
    </xf>
    <xf numFmtId="0" fontId="2" fillId="0" borderId="165" xfId="0" applyFont="1" applyBorder="1" applyAlignment="1">
      <alignment horizontal="center" vertical="center"/>
    </xf>
    <xf numFmtId="0" fontId="2" fillId="0" borderId="164" xfId="0" applyFont="1" applyBorder="1" applyAlignment="1">
      <alignment horizontal="center" vertical="center"/>
    </xf>
    <xf numFmtId="0" fontId="2" fillId="9" borderId="163" xfId="0" applyFont="1" applyFill="1" applyBorder="1" applyAlignment="1">
      <alignment horizontal="center" vertical="center"/>
    </xf>
    <xf numFmtId="0" fontId="2" fillId="9" borderId="162" xfId="0" applyFont="1" applyFill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0" borderId="90" xfId="0" applyFont="1" applyFill="1" applyBorder="1" applyAlignment="1">
      <alignment horizontal="center" vertical="center"/>
    </xf>
    <xf numFmtId="0" fontId="2" fillId="10" borderId="86" xfId="0" applyFont="1" applyFill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11" borderId="105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95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1" borderId="93" xfId="0" applyFont="1" applyFill="1" applyBorder="1" applyAlignment="1">
      <alignment horizontal="center" vertical="center"/>
    </xf>
    <xf numFmtId="0" fontId="2" fillId="11" borderId="90" xfId="0" applyFont="1" applyFill="1" applyBorder="1" applyAlignment="1">
      <alignment horizontal="center" vertical="center"/>
    </xf>
    <xf numFmtId="0" fontId="2" fillId="11" borderId="86" xfId="0" applyFont="1" applyFill="1" applyBorder="1" applyAlignment="1">
      <alignment horizontal="center" vertical="center"/>
    </xf>
    <xf numFmtId="0" fontId="2" fillId="11" borderId="89" xfId="0" applyFont="1" applyFill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19" fillId="0" borderId="89" xfId="0" applyFont="1" applyBorder="1" applyAlignment="1">
      <alignment horizontal="center" vertical="center"/>
    </xf>
    <xf numFmtId="0" fontId="20" fillId="15" borderId="23" xfId="0" applyFont="1" applyFill="1" applyBorder="1" applyAlignment="1">
      <alignment horizontal="center" vertical="center"/>
    </xf>
    <xf numFmtId="0" fontId="19" fillId="15" borderId="22" xfId="0" applyFont="1" applyFill="1" applyBorder="1" applyAlignment="1">
      <alignment horizontal="center" vertical="center"/>
    </xf>
    <xf numFmtId="0" fontId="19" fillId="15" borderId="95" xfId="0" applyFont="1" applyFill="1" applyBorder="1" applyAlignment="1">
      <alignment horizontal="center" vertical="center"/>
    </xf>
    <xf numFmtId="0" fontId="19" fillId="15" borderId="63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0" fontId="19" fillId="15" borderId="93" xfId="0" applyFont="1" applyFill="1" applyBorder="1" applyAlignment="1">
      <alignment horizontal="center" vertical="center"/>
    </xf>
    <xf numFmtId="0" fontId="19" fillId="15" borderId="91" xfId="0" applyFont="1" applyFill="1" applyBorder="1" applyAlignment="1">
      <alignment horizontal="center" vertical="center"/>
    </xf>
    <xf numFmtId="0" fontId="19" fillId="15" borderId="86" xfId="0" applyFont="1" applyFill="1" applyBorder="1" applyAlignment="1">
      <alignment horizontal="center" vertical="center"/>
    </xf>
    <xf numFmtId="0" fontId="19" fillId="15" borderId="89" xfId="0" applyFont="1" applyFill="1" applyBorder="1" applyAlignment="1">
      <alignment horizontal="center" vertical="center"/>
    </xf>
    <xf numFmtId="0" fontId="20" fillId="16" borderId="23" xfId="0" applyFont="1" applyFill="1" applyBorder="1" applyAlignment="1">
      <alignment horizontal="center" vertical="center"/>
    </xf>
    <xf numFmtId="0" fontId="19" fillId="16" borderId="22" xfId="0" applyFont="1" applyFill="1" applyBorder="1" applyAlignment="1">
      <alignment horizontal="center" vertical="center"/>
    </xf>
    <xf numFmtId="0" fontId="19" fillId="16" borderId="95" xfId="0" applyFont="1" applyFill="1" applyBorder="1" applyAlignment="1">
      <alignment horizontal="center" vertical="center"/>
    </xf>
    <xf numFmtId="0" fontId="19" fillId="16" borderId="63" xfId="0" applyFont="1" applyFill="1" applyBorder="1" applyAlignment="1">
      <alignment horizontal="center" vertical="center"/>
    </xf>
    <xf numFmtId="0" fontId="19" fillId="16" borderId="0" xfId="0" applyFont="1" applyFill="1" applyAlignment="1">
      <alignment horizontal="center" vertical="center"/>
    </xf>
    <xf numFmtId="0" fontId="19" fillId="16" borderId="93" xfId="0" applyFont="1" applyFill="1" applyBorder="1" applyAlignment="1">
      <alignment horizontal="center" vertical="center"/>
    </xf>
    <xf numFmtId="0" fontId="19" fillId="16" borderId="91" xfId="0" applyFont="1" applyFill="1" applyBorder="1" applyAlignment="1">
      <alignment horizontal="center" vertical="center"/>
    </xf>
    <xf numFmtId="0" fontId="19" fillId="16" borderId="86" xfId="0" applyFont="1" applyFill="1" applyBorder="1" applyAlignment="1">
      <alignment horizontal="center" vertical="center"/>
    </xf>
    <xf numFmtId="0" fontId="19" fillId="16" borderId="89" xfId="0" applyFont="1" applyFill="1" applyBorder="1" applyAlignment="1">
      <alignment horizontal="center" vertical="center"/>
    </xf>
    <xf numFmtId="0" fontId="20" fillId="17" borderId="23" xfId="0" applyFont="1" applyFill="1" applyBorder="1" applyAlignment="1">
      <alignment horizontal="center" vertical="center"/>
    </xf>
    <xf numFmtId="0" fontId="20" fillId="11" borderId="23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70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2" fillId="0" borderId="178" xfId="0" applyFont="1" applyBorder="1" applyAlignment="1">
      <alignment horizontal="center" vertical="center"/>
    </xf>
    <xf numFmtId="0" fontId="2" fillId="7" borderId="177" xfId="0" applyFont="1" applyFill="1" applyBorder="1" applyAlignment="1">
      <alignment horizontal="center" vertical="center"/>
    </xf>
    <xf numFmtId="0" fontId="2" fillId="7" borderId="186" xfId="0" applyFont="1" applyFill="1" applyBorder="1" applyAlignment="1">
      <alignment horizontal="center" vertical="center"/>
    </xf>
    <xf numFmtId="0" fontId="2" fillId="0" borderId="184" xfId="0" applyFont="1" applyBorder="1" applyAlignment="1">
      <alignment horizontal="center" vertical="center"/>
    </xf>
    <xf numFmtId="0" fontId="2" fillId="23" borderId="63" xfId="0" applyFont="1" applyFill="1" applyBorder="1" applyAlignment="1">
      <alignment horizontal="center" vertical="center"/>
    </xf>
    <xf numFmtId="0" fontId="2" fillId="23" borderId="0" xfId="0" applyFont="1" applyFill="1" applyAlignment="1">
      <alignment horizontal="center" vertical="center"/>
    </xf>
    <xf numFmtId="0" fontId="2" fillId="23" borderId="26" xfId="0" applyFont="1" applyFill="1" applyBorder="1" applyAlignment="1">
      <alignment horizontal="center" vertical="center"/>
    </xf>
    <xf numFmtId="0" fontId="2" fillId="3" borderId="10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90" xfId="0" applyFont="1" applyFill="1" applyBorder="1" applyAlignment="1">
      <alignment horizontal="center" vertical="center" wrapText="1"/>
    </xf>
    <xf numFmtId="0" fontId="2" fillId="3" borderId="8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169" xfId="0" applyFont="1" applyBorder="1" applyAlignment="1">
      <alignment horizontal="center" vertical="center"/>
    </xf>
    <xf numFmtId="0" fontId="2" fillId="3" borderId="105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90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79" xfId="0" applyFont="1" applyBorder="1" applyAlignment="1">
      <alignment horizontal="center" vertical="center"/>
    </xf>
    <xf numFmtId="0" fontId="20" fillId="11" borderId="22" xfId="0" applyFont="1" applyFill="1" applyBorder="1" applyAlignment="1">
      <alignment horizontal="center" vertical="center"/>
    </xf>
    <xf numFmtId="0" fontId="20" fillId="11" borderId="95" xfId="0" applyFont="1" applyFill="1" applyBorder="1" applyAlignment="1">
      <alignment horizontal="center" vertical="center"/>
    </xf>
    <xf numFmtId="0" fontId="20" fillId="11" borderId="63" xfId="0" applyFont="1" applyFill="1" applyBorder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0" fontId="20" fillId="11" borderId="93" xfId="0" applyFont="1" applyFill="1" applyBorder="1" applyAlignment="1">
      <alignment horizontal="center" vertical="center"/>
    </xf>
    <xf numFmtId="0" fontId="20" fillId="11" borderId="91" xfId="0" applyFont="1" applyFill="1" applyBorder="1" applyAlignment="1">
      <alignment horizontal="center" vertical="center"/>
    </xf>
    <xf numFmtId="0" fontId="20" fillId="11" borderId="86" xfId="0" applyFont="1" applyFill="1" applyBorder="1" applyAlignment="1">
      <alignment horizontal="center" vertical="center"/>
    </xf>
    <xf numFmtId="0" fontId="20" fillId="11" borderId="89" xfId="0" applyFont="1" applyFill="1" applyBorder="1" applyAlignment="1">
      <alignment horizontal="center" vertical="center"/>
    </xf>
    <xf numFmtId="49" fontId="20" fillId="10" borderId="23" xfId="0" applyNumberFormat="1" applyFont="1" applyFill="1" applyBorder="1" applyAlignment="1">
      <alignment horizontal="center" vertical="center"/>
    </xf>
    <xf numFmtId="49" fontId="20" fillId="10" borderId="22" xfId="0" applyNumberFormat="1" applyFont="1" applyFill="1" applyBorder="1" applyAlignment="1">
      <alignment horizontal="center" vertical="center"/>
    </xf>
    <xf numFmtId="49" fontId="20" fillId="10" borderId="95" xfId="0" applyNumberFormat="1" applyFont="1" applyFill="1" applyBorder="1" applyAlignment="1">
      <alignment horizontal="center" vertical="center"/>
    </xf>
    <xf numFmtId="49" fontId="20" fillId="10" borderId="63" xfId="0" applyNumberFormat="1" applyFont="1" applyFill="1" applyBorder="1" applyAlignment="1">
      <alignment horizontal="center" vertical="center"/>
    </xf>
    <xf numFmtId="49" fontId="20" fillId="10" borderId="0" xfId="0" applyNumberFormat="1" applyFont="1" applyFill="1" applyAlignment="1">
      <alignment horizontal="center" vertical="center"/>
    </xf>
    <xf numFmtId="49" fontId="20" fillId="10" borderId="93" xfId="0" applyNumberFormat="1" applyFont="1" applyFill="1" applyBorder="1" applyAlignment="1">
      <alignment horizontal="center" vertical="center"/>
    </xf>
    <xf numFmtId="49" fontId="20" fillId="10" borderId="91" xfId="0" applyNumberFormat="1" applyFont="1" applyFill="1" applyBorder="1" applyAlignment="1">
      <alignment horizontal="center" vertical="center"/>
    </xf>
    <xf numFmtId="49" fontId="20" fillId="10" borderId="86" xfId="0" applyNumberFormat="1" applyFont="1" applyFill="1" applyBorder="1" applyAlignment="1">
      <alignment horizontal="center" vertical="center"/>
    </xf>
    <xf numFmtId="49" fontId="20" fillId="10" borderId="89" xfId="0" applyNumberFormat="1" applyFont="1" applyFill="1" applyBorder="1" applyAlignment="1">
      <alignment horizontal="center" vertical="center"/>
    </xf>
    <xf numFmtId="0" fontId="5" fillId="18" borderId="57" xfId="0" applyFont="1" applyFill="1" applyBorder="1" applyAlignment="1">
      <alignment horizontal="center" vertical="center"/>
    </xf>
    <xf numFmtId="0" fontId="5" fillId="18" borderId="58" xfId="0" applyFont="1" applyFill="1" applyBorder="1" applyAlignment="1">
      <alignment horizontal="center" vertical="center"/>
    </xf>
    <xf numFmtId="0" fontId="5" fillId="18" borderId="55" xfId="0" applyFont="1" applyFill="1" applyBorder="1" applyAlignment="1">
      <alignment horizontal="center" vertical="center"/>
    </xf>
    <xf numFmtId="0" fontId="2" fillId="18" borderId="179" xfId="0" applyFont="1" applyFill="1" applyBorder="1" applyAlignment="1">
      <alignment horizontal="center" vertical="center"/>
    </xf>
    <xf numFmtId="0" fontId="2" fillId="18" borderId="58" xfId="0" applyFont="1" applyFill="1" applyBorder="1" applyAlignment="1">
      <alignment horizontal="center" vertical="center"/>
    </xf>
    <xf numFmtId="0" fontId="2" fillId="0" borderId="187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188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179" xfId="0" applyFont="1" applyFill="1" applyBorder="1" applyAlignment="1">
      <alignment horizontal="center" vertical="center"/>
    </xf>
    <xf numFmtId="0" fontId="2" fillId="19" borderId="105" xfId="0" applyFont="1" applyFill="1" applyBorder="1" applyAlignment="1">
      <alignment horizontal="center" vertical="center" wrapText="1"/>
    </xf>
    <xf numFmtId="0" fontId="2" fillId="19" borderId="22" xfId="0" applyFont="1" applyFill="1" applyBorder="1" applyAlignment="1">
      <alignment horizontal="center" vertical="center" wrapText="1"/>
    </xf>
    <xf numFmtId="0" fontId="2" fillId="19" borderId="95" xfId="0" applyFont="1" applyFill="1" applyBorder="1" applyAlignment="1">
      <alignment horizontal="center" vertical="center"/>
    </xf>
    <xf numFmtId="0" fontId="2" fillId="19" borderId="29" xfId="0" applyFont="1" applyFill="1" applyBorder="1" applyAlignment="1">
      <alignment horizontal="center" vertical="center" wrapText="1"/>
    </xf>
    <xf numFmtId="0" fontId="2" fillId="19" borderId="0" xfId="0" applyFont="1" applyFill="1" applyAlignment="1">
      <alignment horizontal="center" vertical="center" wrapText="1"/>
    </xf>
    <xf numFmtId="0" fontId="2" fillId="19" borderId="93" xfId="0" applyFont="1" applyFill="1" applyBorder="1" applyAlignment="1">
      <alignment horizontal="center" vertical="center"/>
    </xf>
    <xf numFmtId="0" fontId="2" fillId="19" borderId="90" xfId="0" applyFont="1" applyFill="1" applyBorder="1" applyAlignment="1">
      <alignment horizontal="center" vertical="center" wrapText="1"/>
    </xf>
    <xf numFmtId="0" fontId="2" fillId="19" borderId="86" xfId="0" applyFont="1" applyFill="1" applyBorder="1" applyAlignment="1">
      <alignment horizontal="center" vertical="center" wrapText="1"/>
    </xf>
    <xf numFmtId="0" fontId="2" fillId="19" borderId="89" xfId="0" applyFont="1" applyFill="1" applyBorder="1" applyAlignment="1">
      <alignment horizontal="center" vertical="center"/>
    </xf>
    <xf numFmtId="0" fontId="2" fillId="0" borderId="190" xfId="0" applyFont="1" applyBorder="1" applyAlignment="1">
      <alignment horizontal="center" vertical="center"/>
    </xf>
    <xf numFmtId="0" fontId="2" fillId="0" borderId="189" xfId="0" applyFont="1" applyBorder="1" applyAlignment="1">
      <alignment horizontal="center" vertical="center"/>
    </xf>
    <xf numFmtId="0" fontId="2" fillId="18" borderId="59" xfId="0" applyFont="1" applyFill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49" fontId="20" fillId="18" borderId="23" xfId="0" applyNumberFormat="1" applyFont="1" applyFill="1" applyBorder="1" applyAlignment="1">
      <alignment horizontal="center" vertical="center"/>
    </xf>
    <xf numFmtId="49" fontId="20" fillId="18" borderId="22" xfId="0" applyNumberFormat="1" applyFont="1" applyFill="1" applyBorder="1" applyAlignment="1">
      <alignment horizontal="center" vertical="center"/>
    </xf>
    <xf numFmtId="49" fontId="20" fillId="18" borderId="95" xfId="0" applyNumberFormat="1" applyFont="1" applyFill="1" applyBorder="1" applyAlignment="1">
      <alignment horizontal="center" vertical="center"/>
    </xf>
    <xf numFmtId="49" fontId="20" fillId="18" borderId="63" xfId="0" applyNumberFormat="1" applyFont="1" applyFill="1" applyBorder="1" applyAlignment="1">
      <alignment horizontal="center" vertical="center"/>
    </xf>
    <xf numFmtId="49" fontId="20" fillId="18" borderId="0" xfId="0" applyNumberFormat="1" applyFont="1" applyFill="1" applyAlignment="1">
      <alignment horizontal="center" vertical="center"/>
    </xf>
    <xf numFmtId="49" fontId="20" fillId="18" borderId="93" xfId="0" applyNumberFormat="1" applyFont="1" applyFill="1" applyBorder="1" applyAlignment="1">
      <alignment horizontal="center" vertical="center"/>
    </xf>
    <xf numFmtId="49" fontId="20" fillId="18" borderId="91" xfId="0" applyNumberFormat="1" applyFont="1" applyFill="1" applyBorder="1" applyAlignment="1">
      <alignment horizontal="center" vertical="center"/>
    </xf>
    <xf numFmtId="49" fontId="20" fillId="18" borderId="86" xfId="0" applyNumberFormat="1" applyFont="1" applyFill="1" applyBorder="1" applyAlignment="1">
      <alignment horizontal="center" vertical="center"/>
    </xf>
    <xf numFmtId="49" fontId="20" fillId="18" borderId="89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18" borderId="63" xfId="0" applyFont="1" applyFill="1" applyBorder="1" applyAlignment="1">
      <alignment horizontal="center" vertical="center"/>
    </xf>
    <xf numFmtId="0" fontId="2" fillId="18" borderId="26" xfId="0" applyFont="1" applyFill="1" applyBorder="1" applyAlignment="1">
      <alignment horizontal="center" vertical="center"/>
    </xf>
    <xf numFmtId="49" fontId="20" fillId="20" borderId="23" xfId="0" applyNumberFormat="1" applyFont="1" applyFill="1" applyBorder="1" applyAlignment="1">
      <alignment horizontal="center" vertical="center"/>
    </xf>
    <xf numFmtId="49" fontId="20" fillId="20" borderId="22" xfId="0" applyNumberFormat="1" applyFont="1" applyFill="1" applyBorder="1" applyAlignment="1">
      <alignment horizontal="center" vertical="center"/>
    </xf>
    <xf numFmtId="49" fontId="20" fillId="20" borderId="95" xfId="0" applyNumberFormat="1" applyFont="1" applyFill="1" applyBorder="1" applyAlignment="1">
      <alignment horizontal="center" vertical="center"/>
    </xf>
    <xf numFmtId="49" fontId="20" fillId="20" borderId="63" xfId="0" applyNumberFormat="1" applyFont="1" applyFill="1" applyBorder="1" applyAlignment="1">
      <alignment horizontal="center" vertical="center"/>
    </xf>
    <xf numFmtId="49" fontId="20" fillId="20" borderId="0" xfId="0" applyNumberFormat="1" applyFont="1" applyFill="1" applyAlignment="1">
      <alignment horizontal="center" vertical="center"/>
    </xf>
    <xf numFmtId="49" fontId="20" fillId="20" borderId="93" xfId="0" applyNumberFormat="1" applyFont="1" applyFill="1" applyBorder="1" applyAlignment="1">
      <alignment horizontal="center" vertical="center"/>
    </xf>
    <xf numFmtId="49" fontId="20" fillId="20" borderId="91" xfId="0" applyNumberFormat="1" applyFont="1" applyFill="1" applyBorder="1" applyAlignment="1">
      <alignment horizontal="center" vertical="center"/>
    </xf>
    <xf numFmtId="49" fontId="20" fillId="20" borderId="86" xfId="0" applyNumberFormat="1" applyFont="1" applyFill="1" applyBorder="1" applyAlignment="1">
      <alignment horizontal="center" vertical="center"/>
    </xf>
    <xf numFmtId="49" fontId="20" fillId="20" borderId="89" xfId="0" applyNumberFormat="1" applyFont="1" applyFill="1" applyBorder="1" applyAlignment="1">
      <alignment horizontal="center" vertical="center"/>
    </xf>
    <xf numFmtId="49" fontId="2" fillId="3" borderId="177" xfId="0" applyNumberFormat="1" applyFont="1" applyFill="1" applyBorder="1" applyAlignment="1">
      <alignment horizontal="center" vertical="center"/>
    </xf>
    <xf numFmtId="0" fontId="2" fillId="0" borderId="186" xfId="0" applyFont="1" applyBorder="1" applyAlignment="1">
      <alignment horizontal="center" vertical="center"/>
    </xf>
    <xf numFmtId="0" fontId="2" fillId="0" borderId="185" xfId="0" applyFont="1" applyBorder="1" applyAlignment="1">
      <alignment horizontal="center" vertical="center"/>
    </xf>
    <xf numFmtId="0" fontId="2" fillId="21" borderId="105" xfId="0" applyFont="1" applyFill="1" applyBorder="1" applyAlignment="1">
      <alignment horizontal="center" vertical="center" wrapText="1"/>
    </xf>
    <xf numFmtId="0" fontId="2" fillId="21" borderId="22" xfId="0" applyFont="1" applyFill="1" applyBorder="1" applyAlignment="1">
      <alignment horizontal="center" vertical="center" wrapText="1"/>
    </xf>
    <xf numFmtId="0" fontId="2" fillId="21" borderId="95" xfId="0" applyFont="1" applyFill="1" applyBorder="1" applyAlignment="1">
      <alignment horizontal="center" vertical="center"/>
    </xf>
    <xf numFmtId="0" fontId="2" fillId="21" borderId="29" xfId="0" applyFont="1" applyFill="1" applyBorder="1" applyAlignment="1">
      <alignment horizontal="center" vertical="center" wrapText="1"/>
    </xf>
    <xf numFmtId="0" fontId="2" fillId="21" borderId="0" xfId="0" applyFont="1" applyFill="1" applyAlignment="1">
      <alignment horizontal="center" vertical="center" wrapText="1"/>
    </xf>
    <xf numFmtId="0" fontId="2" fillId="21" borderId="93" xfId="0" applyFont="1" applyFill="1" applyBorder="1" applyAlignment="1">
      <alignment horizontal="center" vertical="center"/>
    </xf>
    <xf numFmtId="0" fontId="2" fillId="21" borderId="90" xfId="0" applyFont="1" applyFill="1" applyBorder="1" applyAlignment="1">
      <alignment horizontal="center" vertical="center" wrapText="1"/>
    </xf>
    <xf numFmtId="0" fontId="2" fillId="21" borderId="86" xfId="0" applyFont="1" applyFill="1" applyBorder="1" applyAlignment="1">
      <alignment horizontal="center" vertical="center" wrapText="1"/>
    </xf>
    <xf numFmtId="0" fontId="2" fillId="21" borderId="89" xfId="0" applyFont="1" applyFill="1" applyBorder="1" applyAlignment="1">
      <alignment horizontal="center" vertical="center"/>
    </xf>
    <xf numFmtId="49" fontId="2" fillId="21" borderId="105" xfId="0" applyNumberFormat="1" applyFont="1" applyFill="1" applyBorder="1" applyAlignment="1">
      <alignment horizontal="center" vertical="center"/>
    </xf>
    <xf numFmtId="49" fontId="2" fillId="21" borderId="22" xfId="0" applyNumberFormat="1" applyFont="1" applyFill="1" applyBorder="1" applyAlignment="1">
      <alignment horizontal="center" vertical="center"/>
    </xf>
    <xf numFmtId="49" fontId="2" fillId="21" borderId="95" xfId="0" applyNumberFormat="1" applyFont="1" applyFill="1" applyBorder="1" applyAlignment="1">
      <alignment horizontal="center" vertical="center"/>
    </xf>
    <xf numFmtId="49" fontId="2" fillId="21" borderId="29" xfId="0" applyNumberFormat="1" applyFont="1" applyFill="1" applyBorder="1" applyAlignment="1">
      <alignment horizontal="center" vertical="center"/>
    </xf>
    <xf numFmtId="49" fontId="2" fillId="21" borderId="0" xfId="0" applyNumberFormat="1" applyFont="1" applyFill="1" applyAlignment="1">
      <alignment horizontal="center" vertical="center"/>
    </xf>
    <xf numFmtId="49" fontId="2" fillId="21" borderId="93" xfId="0" applyNumberFormat="1" applyFont="1" applyFill="1" applyBorder="1" applyAlignment="1">
      <alignment horizontal="center" vertical="center"/>
    </xf>
    <xf numFmtId="49" fontId="2" fillId="21" borderId="90" xfId="0" applyNumberFormat="1" applyFont="1" applyFill="1" applyBorder="1" applyAlignment="1">
      <alignment horizontal="center" vertical="center"/>
    </xf>
    <xf numFmtId="49" fontId="2" fillId="21" borderId="86" xfId="0" applyNumberFormat="1" applyFont="1" applyFill="1" applyBorder="1" applyAlignment="1">
      <alignment horizontal="center" vertical="center"/>
    </xf>
    <xf numFmtId="49" fontId="2" fillId="21" borderId="89" xfId="0" applyNumberFormat="1" applyFont="1" applyFill="1" applyBorder="1" applyAlignment="1">
      <alignment horizontal="center" vertical="center"/>
    </xf>
    <xf numFmtId="49" fontId="20" fillId="22" borderId="23" xfId="0" applyNumberFormat="1" applyFont="1" applyFill="1" applyBorder="1" applyAlignment="1">
      <alignment horizontal="center" vertical="center"/>
    </xf>
    <xf numFmtId="49" fontId="20" fillId="22" borderId="22" xfId="0" applyNumberFormat="1" applyFont="1" applyFill="1" applyBorder="1" applyAlignment="1">
      <alignment horizontal="center" vertical="center"/>
    </xf>
    <xf numFmtId="49" fontId="20" fillId="22" borderId="95" xfId="0" applyNumberFormat="1" applyFont="1" applyFill="1" applyBorder="1" applyAlignment="1">
      <alignment horizontal="center" vertical="center"/>
    </xf>
    <xf numFmtId="49" fontId="20" fillId="22" borderId="63" xfId="0" applyNumberFormat="1" applyFont="1" applyFill="1" applyBorder="1" applyAlignment="1">
      <alignment horizontal="center" vertical="center"/>
    </xf>
    <xf numFmtId="49" fontId="20" fillId="22" borderId="0" xfId="0" applyNumberFormat="1" applyFont="1" applyFill="1" applyAlignment="1">
      <alignment horizontal="center" vertical="center"/>
    </xf>
    <xf numFmtId="49" fontId="20" fillId="22" borderId="93" xfId="0" applyNumberFormat="1" applyFont="1" applyFill="1" applyBorder="1" applyAlignment="1">
      <alignment horizontal="center" vertical="center"/>
    </xf>
    <xf numFmtId="49" fontId="20" fillId="22" borderId="91" xfId="0" applyNumberFormat="1" applyFont="1" applyFill="1" applyBorder="1" applyAlignment="1">
      <alignment horizontal="center" vertical="center"/>
    </xf>
    <xf numFmtId="49" fontId="20" fillId="22" borderId="86" xfId="0" applyNumberFormat="1" applyFont="1" applyFill="1" applyBorder="1" applyAlignment="1">
      <alignment horizontal="center" vertical="center"/>
    </xf>
    <xf numFmtId="49" fontId="20" fillId="22" borderId="89" xfId="0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179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49" fontId="2" fillId="20" borderId="23" xfId="0" applyNumberFormat="1" applyFont="1" applyFill="1" applyBorder="1" applyAlignment="1">
      <alignment horizontal="center" vertical="center"/>
    </xf>
    <xf numFmtId="49" fontId="2" fillId="20" borderId="22" xfId="0" applyNumberFormat="1" applyFont="1" applyFill="1" applyBorder="1" applyAlignment="1">
      <alignment horizontal="center" vertical="center"/>
    </xf>
    <xf numFmtId="49" fontId="2" fillId="20" borderId="95" xfId="0" applyNumberFormat="1" applyFont="1" applyFill="1" applyBorder="1" applyAlignment="1">
      <alignment horizontal="center" vertical="center"/>
    </xf>
    <xf numFmtId="49" fontId="2" fillId="20" borderId="63" xfId="0" applyNumberFormat="1" applyFont="1" applyFill="1" applyBorder="1" applyAlignment="1">
      <alignment horizontal="center" vertical="center"/>
    </xf>
    <xf numFmtId="49" fontId="2" fillId="20" borderId="0" xfId="0" applyNumberFormat="1" applyFont="1" applyFill="1" applyAlignment="1">
      <alignment horizontal="center" vertical="center"/>
    </xf>
    <xf numFmtId="49" fontId="2" fillId="20" borderId="93" xfId="0" applyNumberFormat="1" applyFont="1" applyFill="1" applyBorder="1" applyAlignment="1">
      <alignment horizontal="center" vertical="center"/>
    </xf>
    <xf numFmtId="49" fontId="2" fillId="20" borderId="91" xfId="0" applyNumberFormat="1" applyFont="1" applyFill="1" applyBorder="1" applyAlignment="1">
      <alignment horizontal="center" vertical="center"/>
    </xf>
    <xf numFmtId="49" fontId="2" fillId="20" borderId="86" xfId="0" applyNumberFormat="1" applyFont="1" applyFill="1" applyBorder="1" applyAlignment="1">
      <alignment horizontal="center" vertical="center"/>
    </xf>
    <xf numFmtId="49" fontId="2" fillId="20" borderId="89" xfId="0" applyNumberFormat="1" applyFont="1" applyFill="1" applyBorder="1" applyAlignment="1">
      <alignment horizontal="center" vertical="center"/>
    </xf>
    <xf numFmtId="0" fontId="2" fillId="0" borderId="75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49" fontId="2" fillId="3" borderId="186" xfId="0" applyNumberFormat="1" applyFont="1" applyFill="1" applyBorder="1" applyAlignment="1">
      <alignment horizontal="center" vertical="center"/>
    </xf>
    <xf numFmtId="49" fontId="2" fillId="3" borderId="185" xfId="0" applyNumberFormat="1" applyFont="1" applyFill="1" applyBorder="1" applyAlignment="1">
      <alignment horizontal="center" vertical="center"/>
    </xf>
    <xf numFmtId="49" fontId="2" fillId="3" borderId="2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2" fillId="3" borderId="93" xfId="0" applyNumberFormat="1" applyFont="1" applyFill="1" applyBorder="1" applyAlignment="1">
      <alignment horizontal="center" vertical="center"/>
    </xf>
    <xf numFmtId="49" fontId="2" fillId="3" borderId="90" xfId="0" applyNumberFormat="1" applyFont="1" applyFill="1" applyBorder="1" applyAlignment="1">
      <alignment horizontal="center" vertical="center"/>
    </xf>
    <xf numFmtId="49" fontId="2" fillId="3" borderId="86" xfId="0" applyNumberFormat="1" applyFont="1" applyFill="1" applyBorder="1" applyAlignment="1">
      <alignment horizontal="center" vertical="center"/>
    </xf>
    <xf numFmtId="49" fontId="2" fillId="3" borderId="89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3" borderId="95" xfId="0" applyFont="1" applyFill="1" applyBorder="1" applyAlignment="1">
      <alignment horizontal="center" vertical="center" wrapText="1"/>
    </xf>
    <xf numFmtId="0" fontId="2" fillId="3" borderId="93" xfId="0" applyFont="1" applyFill="1" applyBorder="1" applyAlignment="1">
      <alignment horizontal="center" vertical="center" wrapText="1"/>
    </xf>
    <xf numFmtId="0" fontId="2" fillId="3" borderId="89" xfId="0" applyFont="1" applyFill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5" fillId="0" borderId="177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49" fontId="5" fillId="0" borderId="19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6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56" fontId="74" fillId="0" borderId="4" xfId="0" applyNumberFormat="1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18" fillId="0" borderId="10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05" xfId="0" applyFont="1" applyBorder="1" applyAlignment="1">
      <alignment horizontal="center" vertical="center"/>
    </xf>
    <xf numFmtId="0" fontId="18" fillId="23" borderId="18" xfId="0" applyFont="1" applyFill="1" applyBorder="1" applyAlignment="1">
      <alignment horizontal="center" vertical="center"/>
    </xf>
    <xf numFmtId="0" fontId="18" fillId="23" borderId="13" xfId="0" applyFont="1" applyFill="1" applyBorder="1" applyAlignment="1">
      <alignment horizontal="center" vertical="center"/>
    </xf>
    <xf numFmtId="0" fontId="18" fillId="23" borderId="14" xfId="0" applyFont="1" applyFill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1" fillId="0" borderId="10" xfId="0" applyFont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40" fillId="16" borderId="22" xfId="0" applyFont="1" applyFill="1" applyBorder="1">
      <alignment vertical="center"/>
    </xf>
    <xf numFmtId="0" fontId="40" fillId="16" borderId="95" xfId="0" applyFont="1" applyFill="1" applyBorder="1">
      <alignment vertical="center"/>
    </xf>
    <xf numFmtId="0" fontId="40" fillId="16" borderId="63" xfId="0" applyFont="1" applyFill="1" applyBorder="1">
      <alignment vertical="center"/>
    </xf>
    <xf numFmtId="0" fontId="40" fillId="16" borderId="0" xfId="0" applyFont="1" applyFill="1">
      <alignment vertical="center"/>
    </xf>
    <xf numFmtId="0" fontId="40" fillId="16" borderId="93" xfId="0" applyFont="1" applyFill="1" applyBorder="1">
      <alignment vertical="center"/>
    </xf>
    <xf numFmtId="0" fontId="40" fillId="16" borderId="91" xfId="0" applyFont="1" applyFill="1" applyBorder="1">
      <alignment vertical="center"/>
    </xf>
    <xf numFmtId="0" fontId="40" fillId="16" borderId="86" xfId="0" applyFont="1" applyFill="1" applyBorder="1">
      <alignment vertical="center"/>
    </xf>
    <xf numFmtId="0" fontId="40" fillId="16" borderId="89" xfId="0" applyFont="1" applyFill="1" applyBorder="1">
      <alignment vertical="center"/>
    </xf>
    <xf numFmtId="0" fontId="18" fillId="0" borderId="24" xfId="0" applyFont="1" applyBorder="1" applyAlignment="1">
      <alignment horizontal="center" vertical="center"/>
    </xf>
    <xf numFmtId="0" fontId="18" fillId="0" borderId="92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/>
    </xf>
    <xf numFmtId="0" fontId="18" fillId="0" borderId="169" xfId="0" applyFont="1" applyBorder="1" applyAlignment="1">
      <alignment horizontal="center" vertical="center"/>
    </xf>
    <xf numFmtId="0" fontId="18" fillId="0" borderId="170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/>
    </xf>
    <xf numFmtId="0" fontId="18" fillId="0" borderId="17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0" fillId="0" borderId="177" xfId="0" applyFont="1" applyBorder="1" applyAlignment="1">
      <alignment horizontal="center" vertical="center"/>
    </xf>
    <xf numFmtId="0" fontId="30" fillId="0" borderId="186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8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8" fillId="0" borderId="19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4" fontId="39" fillId="0" borderId="0" xfId="0" applyNumberFormat="1" applyFont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8" fillId="0" borderId="174" xfId="0" applyFont="1" applyBorder="1" applyAlignment="1">
      <alignment horizontal="center" vertical="center"/>
    </xf>
    <xf numFmtId="0" fontId="37" fillId="0" borderId="177" xfId="0" applyFont="1" applyBorder="1" applyAlignment="1">
      <alignment horizontal="center" vertical="center"/>
    </xf>
    <xf numFmtId="0" fontId="37" fillId="0" borderId="74" xfId="0" applyFont="1" applyBorder="1" applyAlignment="1">
      <alignment horizontal="center" vertical="center"/>
    </xf>
    <xf numFmtId="0" fontId="37" fillId="0" borderId="90" xfId="0" applyFont="1" applyBorder="1" applyAlignment="1">
      <alignment horizontal="center" vertical="center"/>
    </xf>
    <xf numFmtId="0" fontId="37" fillId="0" borderId="87" xfId="0" applyFont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0" fontId="40" fillId="0" borderId="22" xfId="0" applyFont="1" applyBorder="1">
      <alignment vertical="center"/>
    </xf>
    <xf numFmtId="0" fontId="40" fillId="0" borderId="95" xfId="0" applyFont="1" applyBorder="1">
      <alignment vertical="center"/>
    </xf>
    <xf numFmtId="0" fontId="40" fillId="0" borderId="63" xfId="0" applyFont="1" applyBorder="1">
      <alignment vertical="center"/>
    </xf>
    <xf numFmtId="0" fontId="40" fillId="0" borderId="0" xfId="0" applyFont="1">
      <alignment vertical="center"/>
    </xf>
    <xf numFmtId="0" fontId="40" fillId="0" borderId="93" xfId="0" applyFont="1" applyBorder="1">
      <alignment vertical="center"/>
    </xf>
    <xf numFmtId="0" fontId="40" fillId="0" borderId="91" xfId="0" applyFont="1" applyBorder="1">
      <alignment vertical="center"/>
    </xf>
    <xf numFmtId="0" fontId="40" fillId="0" borderId="86" xfId="0" applyFont="1" applyBorder="1">
      <alignment vertical="center"/>
    </xf>
    <xf numFmtId="0" fontId="40" fillId="0" borderId="89" xfId="0" applyFont="1" applyBorder="1">
      <alignment vertical="center"/>
    </xf>
    <xf numFmtId="0" fontId="18" fillId="0" borderId="188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" fillId="24" borderId="23" xfId="0" applyFont="1" applyFill="1" applyBorder="1" applyAlignment="1">
      <alignment horizontal="center" vertical="center" wrapText="1"/>
    </xf>
    <xf numFmtId="0" fontId="41" fillId="0" borderId="22" xfId="0" applyFont="1" applyBorder="1">
      <alignment vertical="center"/>
    </xf>
    <xf numFmtId="0" fontId="41" fillId="0" borderId="95" xfId="0" applyFont="1" applyBorder="1">
      <alignment vertical="center"/>
    </xf>
    <xf numFmtId="0" fontId="41" fillId="0" borderId="63" xfId="0" applyFont="1" applyBorder="1">
      <alignment vertical="center"/>
    </xf>
    <xf numFmtId="0" fontId="41" fillId="0" borderId="0" xfId="0" applyFont="1">
      <alignment vertical="center"/>
    </xf>
    <xf numFmtId="0" fontId="41" fillId="0" borderId="93" xfId="0" applyFont="1" applyBorder="1">
      <alignment vertical="center"/>
    </xf>
    <xf numFmtId="0" fontId="41" fillId="0" borderId="91" xfId="0" applyFont="1" applyBorder="1">
      <alignment vertical="center"/>
    </xf>
    <xf numFmtId="0" fontId="41" fillId="0" borderId="86" xfId="0" applyFont="1" applyBorder="1">
      <alignment vertical="center"/>
    </xf>
    <xf numFmtId="0" fontId="41" fillId="0" borderId="89" xfId="0" applyFont="1" applyBorder="1">
      <alignment vertical="center"/>
    </xf>
    <xf numFmtId="0" fontId="18" fillId="0" borderId="23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7" borderId="105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18" fillId="7" borderId="95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7" borderId="93" xfId="0" applyFont="1" applyFill="1" applyBorder="1" applyAlignment="1">
      <alignment horizontal="center" vertical="center" wrapText="1"/>
    </xf>
    <xf numFmtId="0" fontId="18" fillId="7" borderId="90" xfId="0" applyFont="1" applyFill="1" applyBorder="1" applyAlignment="1">
      <alignment horizontal="center" vertical="center" wrapText="1"/>
    </xf>
    <xf numFmtId="0" fontId="18" fillId="7" borderId="86" xfId="0" applyFont="1" applyFill="1" applyBorder="1" applyAlignment="1">
      <alignment horizontal="center" vertical="center" wrapText="1"/>
    </xf>
    <xf numFmtId="0" fontId="18" fillId="7" borderId="89" xfId="0" applyFont="1" applyFill="1" applyBorder="1" applyAlignment="1">
      <alignment horizontal="center" vertical="center" wrapText="1"/>
    </xf>
    <xf numFmtId="0" fontId="18" fillId="0" borderId="91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177" xfId="0" applyFont="1" applyBorder="1" applyAlignment="1">
      <alignment horizontal="center" vertical="center"/>
    </xf>
    <xf numFmtId="0" fontId="18" fillId="0" borderId="186" xfId="0" applyFont="1" applyBorder="1" applyAlignment="1">
      <alignment horizontal="center" vertical="center"/>
    </xf>
    <xf numFmtId="0" fontId="18" fillId="0" borderId="185" xfId="0" applyFont="1" applyBorder="1" applyAlignment="1">
      <alignment horizontal="center" vertical="center"/>
    </xf>
    <xf numFmtId="0" fontId="18" fillId="0" borderId="141" xfId="0" applyFont="1" applyBorder="1" applyAlignment="1">
      <alignment horizontal="center" vertical="center"/>
    </xf>
    <xf numFmtId="0" fontId="18" fillId="0" borderId="142" xfId="0" applyFont="1" applyBorder="1" applyAlignment="1">
      <alignment horizontal="center" vertical="center"/>
    </xf>
    <xf numFmtId="0" fontId="18" fillId="0" borderId="139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7" borderId="105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7" borderId="90" xfId="0" applyFont="1" applyFill="1" applyBorder="1" applyAlignment="1">
      <alignment horizontal="center" vertical="center"/>
    </xf>
    <xf numFmtId="0" fontId="18" fillId="7" borderId="8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7" borderId="105" xfId="0" applyFont="1" applyFill="1" applyBorder="1" applyAlignment="1">
      <alignment horizontal="center" vertical="center" shrinkToFit="1"/>
    </xf>
    <xf numFmtId="0" fontId="18" fillId="7" borderId="22" xfId="0" applyFont="1" applyFill="1" applyBorder="1" applyAlignment="1">
      <alignment horizontal="center" vertical="center" shrinkToFit="1"/>
    </xf>
    <xf numFmtId="0" fontId="18" fillId="7" borderId="95" xfId="0" applyFont="1" applyFill="1" applyBorder="1" applyAlignment="1">
      <alignment horizontal="center" vertical="center" shrinkToFit="1"/>
    </xf>
    <xf numFmtId="0" fontId="18" fillId="7" borderId="29" xfId="0" applyFont="1" applyFill="1" applyBorder="1" applyAlignment="1">
      <alignment horizontal="center" vertical="center" shrinkToFit="1"/>
    </xf>
    <xf numFmtId="0" fontId="18" fillId="7" borderId="0" xfId="0" applyFont="1" applyFill="1" applyAlignment="1">
      <alignment horizontal="center" vertical="center" shrinkToFit="1"/>
    </xf>
    <xf numFmtId="0" fontId="18" fillId="7" borderId="93" xfId="0" applyFont="1" applyFill="1" applyBorder="1" applyAlignment="1">
      <alignment horizontal="center" vertical="center" shrinkToFit="1"/>
    </xf>
    <xf numFmtId="0" fontId="18" fillId="7" borderId="90" xfId="0" applyFont="1" applyFill="1" applyBorder="1" applyAlignment="1">
      <alignment horizontal="center" vertical="center" shrinkToFit="1"/>
    </xf>
    <xf numFmtId="0" fontId="18" fillId="7" borderId="86" xfId="0" applyFont="1" applyFill="1" applyBorder="1" applyAlignment="1">
      <alignment horizontal="center" vertical="center" shrinkToFit="1"/>
    </xf>
    <xf numFmtId="0" fontId="18" fillId="7" borderId="89" xfId="0" applyFont="1" applyFill="1" applyBorder="1" applyAlignment="1">
      <alignment horizontal="center" vertical="center" shrinkToFit="1"/>
    </xf>
    <xf numFmtId="0" fontId="18" fillId="0" borderId="198" xfId="0" applyFont="1" applyBorder="1" applyAlignment="1">
      <alignment horizontal="left" vertical="center"/>
    </xf>
    <xf numFmtId="0" fontId="18" fillId="0" borderId="199" xfId="0" applyFont="1" applyBorder="1" applyAlignment="1">
      <alignment horizontal="left" vertical="center"/>
    </xf>
    <xf numFmtId="0" fontId="18" fillId="7" borderId="200" xfId="0" applyFont="1" applyFill="1" applyBorder="1" applyAlignment="1">
      <alignment horizontal="center" vertical="center"/>
    </xf>
    <xf numFmtId="0" fontId="18" fillId="7" borderId="201" xfId="0" applyFont="1" applyFill="1" applyBorder="1" applyAlignment="1">
      <alignment horizontal="center" vertical="center"/>
    </xf>
    <xf numFmtId="0" fontId="18" fillId="0" borderId="20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65" xfId="0" applyFont="1" applyBorder="1" applyAlignment="1">
      <alignment horizontal="left" vertical="center"/>
    </xf>
    <xf numFmtId="0" fontId="18" fillId="0" borderId="164" xfId="0" applyFont="1" applyBorder="1" applyAlignment="1">
      <alignment horizontal="left" vertical="center"/>
    </xf>
    <xf numFmtId="0" fontId="18" fillId="7" borderId="163" xfId="0" applyFont="1" applyFill="1" applyBorder="1" applyAlignment="1">
      <alignment horizontal="center" vertical="center"/>
    </xf>
    <xf numFmtId="0" fontId="18" fillId="7" borderId="162" xfId="0" applyFont="1" applyFill="1" applyBorder="1" applyAlignment="1">
      <alignment horizontal="center" vertical="center"/>
    </xf>
    <xf numFmtId="0" fontId="18" fillId="0" borderId="160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0" fontId="2" fillId="25" borderId="23" xfId="0" applyFont="1" applyFill="1" applyBorder="1" applyAlignment="1">
      <alignment horizontal="center" vertical="center" wrapText="1"/>
    </xf>
    <xf numFmtId="0" fontId="41" fillId="25" borderId="22" xfId="0" applyFont="1" applyFill="1" applyBorder="1">
      <alignment vertical="center"/>
    </xf>
    <xf numFmtId="0" fontId="41" fillId="25" borderId="95" xfId="0" applyFont="1" applyFill="1" applyBorder="1">
      <alignment vertical="center"/>
    </xf>
    <xf numFmtId="0" fontId="41" fillId="25" borderId="63" xfId="0" applyFont="1" applyFill="1" applyBorder="1">
      <alignment vertical="center"/>
    </xf>
    <xf numFmtId="0" fontId="41" fillId="25" borderId="0" xfId="0" applyFont="1" applyFill="1">
      <alignment vertical="center"/>
    </xf>
    <xf numFmtId="0" fontId="41" fillId="25" borderId="93" xfId="0" applyFont="1" applyFill="1" applyBorder="1">
      <alignment vertical="center"/>
    </xf>
    <xf numFmtId="0" fontId="41" fillId="25" borderId="91" xfId="0" applyFont="1" applyFill="1" applyBorder="1">
      <alignment vertical="center"/>
    </xf>
    <xf numFmtId="0" fontId="41" fillId="25" borderId="86" xfId="0" applyFont="1" applyFill="1" applyBorder="1">
      <alignment vertical="center"/>
    </xf>
    <xf numFmtId="0" fontId="41" fillId="25" borderId="89" xfId="0" applyFont="1" applyFill="1" applyBorder="1">
      <alignment vertical="center"/>
    </xf>
    <xf numFmtId="0" fontId="2" fillId="17" borderId="23" xfId="0" applyFont="1" applyFill="1" applyBorder="1" applyAlignment="1">
      <alignment horizontal="center" vertical="center" wrapText="1"/>
    </xf>
    <xf numFmtId="0" fontId="2" fillId="25" borderId="22" xfId="0" applyFont="1" applyFill="1" applyBorder="1" applyAlignment="1">
      <alignment horizontal="center" vertical="center" wrapText="1"/>
    </xf>
    <xf numFmtId="0" fontId="2" fillId="25" borderId="95" xfId="0" applyFont="1" applyFill="1" applyBorder="1" applyAlignment="1">
      <alignment horizontal="center" vertical="center" wrapText="1"/>
    </xf>
    <xf numFmtId="0" fontId="2" fillId="25" borderId="63" xfId="0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center" vertical="center" wrapText="1"/>
    </xf>
    <xf numFmtId="0" fontId="2" fillId="25" borderId="93" xfId="0" applyFont="1" applyFill="1" applyBorder="1" applyAlignment="1">
      <alignment horizontal="center" vertical="center" wrapText="1"/>
    </xf>
    <xf numFmtId="0" fontId="2" fillId="25" borderId="91" xfId="0" applyFont="1" applyFill="1" applyBorder="1" applyAlignment="1">
      <alignment horizontal="center" vertical="center" wrapText="1"/>
    </xf>
    <xf numFmtId="0" fontId="2" fillId="25" borderId="86" xfId="0" applyFont="1" applyFill="1" applyBorder="1" applyAlignment="1">
      <alignment horizontal="center" vertical="center" wrapText="1"/>
    </xf>
    <xf numFmtId="0" fontId="2" fillId="25" borderId="89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41" fillId="15" borderId="22" xfId="0" applyFont="1" applyFill="1" applyBorder="1">
      <alignment vertical="center"/>
    </xf>
    <xf numFmtId="0" fontId="41" fillId="15" borderId="95" xfId="0" applyFont="1" applyFill="1" applyBorder="1">
      <alignment vertical="center"/>
    </xf>
    <xf numFmtId="0" fontId="41" fillId="15" borderId="63" xfId="0" applyFont="1" applyFill="1" applyBorder="1">
      <alignment vertical="center"/>
    </xf>
    <xf numFmtId="0" fontId="41" fillId="15" borderId="0" xfId="0" applyFont="1" applyFill="1">
      <alignment vertical="center"/>
    </xf>
    <xf numFmtId="0" fontId="41" fillId="15" borderId="93" xfId="0" applyFont="1" applyFill="1" applyBorder="1">
      <alignment vertical="center"/>
    </xf>
    <xf numFmtId="0" fontId="41" fillId="15" borderId="91" xfId="0" applyFont="1" applyFill="1" applyBorder="1">
      <alignment vertical="center"/>
    </xf>
    <xf numFmtId="0" fontId="41" fillId="15" borderId="86" xfId="0" applyFont="1" applyFill="1" applyBorder="1">
      <alignment vertical="center"/>
    </xf>
    <xf numFmtId="0" fontId="41" fillId="15" borderId="89" xfId="0" applyFont="1" applyFill="1" applyBorder="1">
      <alignment vertical="center"/>
    </xf>
    <xf numFmtId="0" fontId="2" fillId="11" borderId="23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/>
    </xf>
    <xf numFmtId="0" fontId="18" fillId="4" borderId="92" xfId="0" applyFont="1" applyFill="1" applyBorder="1" applyAlignment="1">
      <alignment horizontal="center" vertical="center"/>
    </xf>
    <xf numFmtId="0" fontId="18" fillId="4" borderId="174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6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53" xfId="0" applyFont="1" applyFill="1" applyBorder="1" applyAlignment="1">
      <alignment horizontal="center" vertical="center"/>
    </xf>
    <xf numFmtId="0" fontId="18" fillId="4" borderId="110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26" borderId="23" xfId="0" applyFont="1" applyFill="1" applyBorder="1" applyAlignment="1">
      <alignment horizontal="center" vertical="center"/>
    </xf>
    <xf numFmtId="0" fontId="18" fillId="26" borderId="22" xfId="0" applyFont="1" applyFill="1" applyBorder="1" applyAlignment="1">
      <alignment horizontal="center" vertical="center"/>
    </xf>
    <xf numFmtId="0" fontId="18" fillId="4" borderId="95" xfId="0" applyFont="1" applyFill="1" applyBorder="1" applyAlignment="1">
      <alignment horizontal="center" vertical="center"/>
    </xf>
    <xf numFmtId="0" fontId="18" fillId="4" borderId="93" xfId="0" applyFont="1" applyFill="1" applyBorder="1" applyAlignment="1">
      <alignment horizontal="center" vertical="center"/>
    </xf>
    <xf numFmtId="0" fontId="18" fillId="4" borderId="107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13" xfId="0" applyFont="1" applyFill="1" applyBorder="1">
      <alignment vertical="center"/>
    </xf>
    <xf numFmtId="0" fontId="18" fillId="4" borderId="18" xfId="0" applyFont="1" applyFill="1" applyBorder="1" applyAlignment="1">
      <alignment horizontal="center" vertical="center"/>
    </xf>
    <xf numFmtId="0" fontId="18" fillId="30" borderId="18" xfId="0" applyFont="1" applyFill="1" applyBorder="1" applyAlignment="1">
      <alignment horizontal="center" vertical="center"/>
    </xf>
    <xf numFmtId="0" fontId="18" fillId="30" borderId="13" xfId="0" applyFont="1" applyFill="1" applyBorder="1" applyAlignment="1">
      <alignment horizontal="center" vertical="center"/>
    </xf>
    <xf numFmtId="0" fontId="6" fillId="0" borderId="209" xfId="0" applyFont="1" applyBorder="1" applyAlignment="1">
      <alignment horizontal="center" vertical="center"/>
    </xf>
    <xf numFmtId="0" fontId="6" fillId="0" borderId="210" xfId="0" applyFont="1" applyBorder="1" applyAlignment="1">
      <alignment horizontal="center" vertical="center"/>
    </xf>
    <xf numFmtId="0" fontId="6" fillId="0" borderId="211" xfId="0" applyFont="1" applyBorder="1" applyAlignment="1">
      <alignment horizontal="center" vertical="center"/>
    </xf>
    <xf numFmtId="0" fontId="42" fillId="29" borderId="209" xfId="0" applyFont="1" applyFill="1" applyBorder="1" applyAlignment="1">
      <alignment horizontal="center" vertical="center"/>
    </xf>
    <xf numFmtId="0" fontId="42" fillId="29" borderId="210" xfId="0" applyFont="1" applyFill="1" applyBorder="1" applyAlignment="1">
      <alignment horizontal="center" vertical="center"/>
    </xf>
    <xf numFmtId="0" fontId="42" fillId="29" borderId="211" xfId="0" applyFont="1" applyFill="1" applyBorder="1" applyAlignment="1">
      <alignment horizontal="center" vertical="center"/>
    </xf>
    <xf numFmtId="0" fontId="18" fillId="31" borderId="18" xfId="0" applyFont="1" applyFill="1" applyBorder="1" applyAlignment="1">
      <alignment horizontal="center" vertical="center"/>
    </xf>
    <xf numFmtId="0" fontId="18" fillId="31" borderId="13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6" fillId="0" borderId="206" xfId="0" applyFont="1" applyBorder="1" applyAlignment="1">
      <alignment horizontal="center" vertical="center"/>
    </xf>
    <xf numFmtId="0" fontId="6" fillId="0" borderId="207" xfId="0" applyFont="1" applyBorder="1" applyAlignment="1">
      <alignment horizontal="center" vertical="center"/>
    </xf>
    <xf numFmtId="0" fontId="6" fillId="0" borderId="208" xfId="0" applyFont="1" applyBorder="1" applyAlignment="1">
      <alignment horizontal="center" vertical="center"/>
    </xf>
    <xf numFmtId="0" fontId="42" fillId="29" borderId="212" xfId="0" applyFont="1" applyFill="1" applyBorder="1" applyAlignment="1">
      <alignment horizontal="center" vertical="center"/>
    </xf>
    <xf numFmtId="0" fontId="42" fillId="29" borderId="213" xfId="0" applyFont="1" applyFill="1" applyBorder="1" applyAlignment="1">
      <alignment horizontal="center" vertical="center"/>
    </xf>
    <xf numFmtId="0" fontId="42" fillId="29" borderId="214" xfId="0" applyFont="1" applyFill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95" xfId="0" applyFont="1" applyFill="1" applyBorder="1" applyAlignment="1">
      <alignment horizontal="center" vertical="center"/>
    </xf>
    <xf numFmtId="0" fontId="31" fillId="11" borderId="63" xfId="0" applyFont="1" applyFill="1" applyBorder="1" applyAlignment="1">
      <alignment horizontal="center" vertical="center"/>
    </xf>
    <xf numFmtId="0" fontId="31" fillId="11" borderId="0" xfId="0" applyFont="1" applyFill="1" applyAlignment="1">
      <alignment horizontal="center" vertical="center"/>
    </xf>
    <xf numFmtId="0" fontId="31" fillId="11" borderId="93" xfId="0" applyFont="1" applyFill="1" applyBorder="1" applyAlignment="1">
      <alignment horizontal="center" vertical="center"/>
    </xf>
    <xf numFmtId="0" fontId="31" fillId="11" borderId="91" xfId="0" applyFont="1" applyFill="1" applyBorder="1" applyAlignment="1">
      <alignment horizontal="center" vertical="center"/>
    </xf>
    <xf numFmtId="0" fontId="31" fillId="11" borderId="86" xfId="0" applyFont="1" applyFill="1" applyBorder="1" applyAlignment="1">
      <alignment horizontal="center" vertical="center"/>
    </xf>
    <xf numFmtId="0" fontId="31" fillId="11" borderId="89" xfId="0" applyFont="1" applyFill="1" applyBorder="1" applyAlignment="1">
      <alignment horizontal="center" vertical="center"/>
    </xf>
    <xf numFmtId="0" fontId="2" fillId="24" borderId="22" xfId="0" applyFont="1" applyFill="1" applyBorder="1" applyAlignment="1">
      <alignment horizontal="center" vertical="center" wrapText="1"/>
    </xf>
    <xf numFmtId="0" fontId="2" fillId="24" borderId="95" xfId="0" applyFont="1" applyFill="1" applyBorder="1" applyAlignment="1">
      <alignment horizontal="center" vertical="center" wrapText="1"/>
    </xf>
    <xf numFmtId="0" fontId="2" fillId="24" borderId="63" xfId="0" applyFont="1" applyFill="1" applyBorder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2" fillId="24" borderId="93" xfId="0" applyFont="1" applyFill="1" applyBorder="1" applyAlignment="1">
      <alignment horizontal="center" vertical="center" wrapText="1"/>
    </xf>
    <xf numFmtId="0" fontId="2" fillId="24" borderId="91" xfId="0" applyFont="1" applyFill="1" applyBorder="1" applyAlignment="1">
      <alignment horizontal="center" vertical="center" wrapText="1"/>
    </xf>
    <xf numFmtId="0" fontId="2" fillId="24" borderId="86" xfId="0" applyFont="1" applyFill="1" applyBorder="1" applyAlignment="1">
      <alignment horizontal="center" vertical="center" wrapText="1"/>
    </xf>
    <xf numFmtId="0" fontId="2" fillId="24" borderId="89" xfId="0" applyFont="1" applyFill="1" applyBorder="1" applyAlignment="1">
      <alignment horizontal="center" vertical="center" wrapText="1"/>
    </xf>
    <xf numFmtId="0" fontId="18" fillId="0" borderId="190" xfId="0" applyFont="1" applyBorder="1" applyAlignment="1">
      <alignment horizontal="center" vertical="center"/>
    </xf>
    <xf numFmtId="0" fontId="18" fillId="0" borderId="189" xfId="0" applyFont="1" applyBorder="1" applyAlignment="1">
      <alignment horizontal="center" vertical="center"/>
    </xf>
    <xf numFmtId="0" fontId="18" fillId="0" borderId="250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31" fillId="15" borderId="23" xfId="0" applyFont="1" applyFill="1" applyBorder="1" applyAlignment="1">
      <alignment horizontal="center" vertical="center"/>
    </xf>
    <xf numFmtId="0" fontId="31" fillId="15" borderId="22" xfId="0" applyFont="1" applyFill="1" applyBorder="1" applyAlignment="1">
      <alignment horizontal="center" vertical="center"/>
    </xf>
    <xf numFmtId="0" fontId="31" fillId="15" borderId="95" xfId="0" applyFont="1" applyFill="1" applyBorder="1" applyAlignment="1">
      <alignment horizontal="center" vertical="center"/>
    </xf>
    <xf numFmtId="0" fontId="31" fillId="15" borderId="63" xfId="0" applyFont="1" applyFill="1" applyBorder="1" applyAlignment="1">
      <alignment horizontal="center" vertical="center"/>
    </xf>
    <xf numFmtId="0" fontId="31" fillId="15" borderId="0" xfId="0" applyFont="1" applyFill="1" applyAlignment="1">
      <alignment horizontal="center" vertical="center"/>
    </xf>
    <xf numFmtId="0" fontId="31" fillId="15" borderId="93" xfId="0" applyFont="1" applyFill="1" applyBorder="1" applyAlignment="1">
      <alignment horizontal="center" vertical="center"/>
    </xf>
    <xf numFmtId="0" fontId="31" fillId="15" borderId="91" xfId="0" applyFont="1" applyFill="1" applyBorder="1" applyAlignment="1">
      <alignment horizontal="center" vertical="center"/>
    </xf>
    <xf numFmtId="0" fontId="31" fillId="15" borderId="86" xfId="0" applyFont="1" applyFill="1" applyBorder="1" applyAlignment="1">
      <alignment horizontal="center" vertical="center"/>
    </xf>
    <xf numFmtId="0" fontId="31" fillId="15" borderId="89" xfId="0" applyFont="1" applyFill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 wrapText="1"/>
    </xf>
    <xf numFmtId="0" fontId="2" fillId="19" borderId="95" xfId="0" applyFont="1" applyFill="1" applyBorder="1" applyAlignment="1">
      <alignment horizontal="center" vertical="center" wrapText="1"/>
    </xf>
    <xf numFmtId="0" fontId="2" fillId="19" borderId="63" xfId="0" applyFont="1" applyFill="1" applyBorder="1" applyAlignment="1">
      <alignment horizontal="center" vertical="center" wrapText="1"/>
    </xf>
    <xf numFmtId="0" fontId="2" fillId="19" borderId="93" xfId="0" applyFont="1" applyFill="1" applyBorder="1" applyAlignment="1">
      <alignment horizontal="center" vertical="center" wrapText="1"/>
    </xf>
    <xf numFmtId="0" fontId="2" fillId="19" borderId="91" xfId="0" applyFont="1" applyFill="1" applyBorder="1" applyAlignment="1">
      <alignment horizontal="center" vertical="center" wrapText="1"/>
    </xf>
    <xf numFmtId="0" fontId="2" fillId="19" borderId="89" xfId="0" applyFont="1" applyFill="1" applyBorder="1" applyAlignment="1">
      <alignment horizontal="center" vertical="center" wrapText="1"/>
    </xf>
  </cellXfs>
  <cellStyles count="72">
    <cellStyle name="_x0001_" xfId="3" xr:uid="{B1AD8EAC-420D-4049-A8AF-5B52D610ABA3}"/>
    <cellStyle name="@ET_Style?CF_Style_2" xfId="70" xr:uid="{E16E321D-7A70-4A56-BFFA-415824175E99}"/>
    <cellStyle name="=C:\WINNT35\SYSTEM32\COMMAND.COM" xfId="4" xr:uid="{C2BBCD0D-1FCC-497E-8524-7D09812CA6A9}"/>
    <cellStyle name="20% - アクセント 1 2" xfId="5" xr:uid="{1D214E70-8CB8-4016-8871-ABA020C849D1}"/>
    <cellStyle name="20% - アクセント 2 2" xfId="6" xr:uid="{902E12BE-6E35-432C-A47E-589E3BDBCB46}"/>
    <cellStyle name="20% - アクセント 3 2" xfId="7" xr:uid="{6F442197-ED6E-4A97-BE5E-349B56DE6AF1}"/>
    <cellStyle name="20% - アクセント 4 2" xfId="8" xr:uid="{4FD7F565-C6B8-4E73-A5D5-A83068F22138}"/>
    <cellStyle name="20% - アクセント 5 2" xfId="9" xr:uid="{7B12F47F-E77E-417F-9C52-2FBCF3F30D9B}"/>
    <cellStyle name="20% - アクセント 6 2" xfId="10" xr:uid="{3E45043E-6FEE-4448-B5E6-6E5893A8AB86}"/>
    <cellStyle name="40% - アクセント 1 2" xfId="11" xr:uid="{AAAC8901-0547-4EB5-BF58-89F3229309ED}"/>
    <cellStyle name="40% - アクセント 2 2" xfId="12" xr:uid="{294DBEAA-716A-4617-A18C-9A945BD08DAA}"/>
    <cellStyle name="40% - アクセント 3 2" xfId="13" xr:uid="{46CEC260-D13C-4BF5-9FD9-29F8A3D3B2FB}"/>
    <cellStyle name="40% - アクセント 4 2" xfId="14" xr:uid="{632BFAA8-30DF-4CC9-93E7-63F858383B7A}"/>
    <cellStyle name="40% - アクセント 5 2" xfId="15" xr:uid="{DF3E3ADF-3315-4FC5-8313-E8BFCE4B58B0}"/>
    <cellStyle name="40% - アクセント 6 2" xfId="16" xr:uid="{5F0981A1-AA65-4801-82E4-560018E4CE58}"/>
    <cellStyle name="60% - アクセント 1 2" xfId="17" xr:uid="{97183E23-04C2-4EB1-9F77-AED16C7B6EB5}"/>
    <cellStyle name="60% - アクセント 2 2" xfId="18" xr:uid="{5A816F14-5AEA-4B40-8E12-8D8ACA6D99ED}"/>
    <cellStyle name="60% - アクセント 3 2" xfId="19" xr:uid="{4171A899-BD62-47FC-9F84-F122F2127705}"/>
    <cellStyle name="60% - アクセント 4 2" xfId="20" xr:uid="{840B3004-6B35-4EF7-9174-719B2C8F4251}"/>
    <cellStyle name="60% - アクセント 5 2" xfId="21" xr:uid="{F49DB7B2-9F19-4A56-9258-CF078A9D42BE}"/>
    <cellStyle name="60% - アクセント 6 2" xfId="22" xr:uid="{530ACDEF-BE34-4DAA-BDFC-AFB411A7211B}"/>
    <cellStyle name="Calc Currency (0)" xfId="23" xr:uid="{A03AA440-E97B-40EE-9ECF-75365338335D}"/>
    <cellStyle name="ColLevel_0" xfId="24" xr:uid="{265A4B90-94B4-4100-AD84-13B31B5E9D49}"/>
    <cellStyle name="Header1" xfId="25" xr:uid="{558D4780-8245-4310-B938-B17E0850789D}"/>
    <cellStyle name="Header2" xfId="26" xr:uid="{ABA29D8D-D2FF-41C3-BA08-68E4B1FED2F1}"/>
    <cellStyle name="Milliers [0]_AR1194" xfId="27" xr:uid="{79424314-19B2-4B5D-9332-94C6CDCD7EA4}"/>
    <cellStyle name="Milliers_AR1194" xfId="28" xr:uid="{9797BEFD-2984-461F-A20D-8DC073DA4AE5}"/>
    <cellStyle name="Mon騁aire [0]_AR1194" xfId="29" xr:uid="{56116509-A45C-4ECC-9F89-A8DFCCC604F9}"/>
    <cellStyle name="Mon騁aire_AR1194" xfId="30" xr:uid="{3DC7D316-22FA-46B8-A5C4-82014CDF0D44}"/>
    <cellStyle name="Normal_#18-Internet" xfId="31" xr:uid="{D87F0D08-0861-4675-B7FC-D87F23EFB147}"/>
    <cellStyle name="アクセント 1 2" xfId="32" xr:uid="{64093990-D689-4764-B458-4A46B3022A2A}"/>
    <cellStyle name="アクセント 2 2" xfId="33" xr:uid="{D5DD575F-0B4A-484C-A639-0D61A0F5FC50}"/>
    <cellStyle name="アクセント 3 2" xfId="34" xr:uid="{5AAA9B2D-4F5C-4E50-93ED-8C3DAD2AAD50}"/>
    <cellStyle name="アクセント 4 2" xfId="35" xr:uid="{62826BB6-A9E9-48AD-9AAE-78BEEA75EEDE}"/>
    <cellStyle name="アクセント 5 2" xfId="36" xr:uid="{A91C2C36-91F3-49F5-B97B-E9189D92E5B4}"/>
    <cellStyle name="アクセント 6 2" xfId="37" xr:uid="{DB53AAB2-5C3B-490B-85DC-31799FEBE9CB}"/>
    <cellStyle name="スタイル 1" xfId="38" xr:uid="{5D6A90FC-6797-4BC3-A664-A190ED660BF0}"/>
    <cellStyle name="スタイル 2" xfId="39" xr:uid="{11A8FBC1-1AB1-4AF7-B899-2ED4D3844379}"/>
    <cellStyle name="スタイル 3" xfId="40" xr:uid="{AFB1D84D-B954-44EA-97B3-ED3FF9B042F5}"/>
    <cellStyle name="スタイル 4" xfId="41" xr:uid="{A68855A8-E6C3-4B1B-9FCB-ABAABB11CFAE}"/>
    <cellStyle name="スタイル 5" xfId="42" xr:uid="{34BA1E44-FD0C-4E93-AAB9-F3C83F8FA7E4}"/>
    <cellStyle name="スタイル 6" xfId="43" xr:uid="{B357EEC9-1E67-4D6C-AFBF-BE9F618A2DE1}"/>
    <cellStyle name="スタイル 7" xfId="44" xr:uid="{EF4FC21E-C728-4AFA-9B67-4BA80A140944}"/>
    <cellStyle name="タイトル 2" xfId="45" xr:uid="{ECDB9970-92F7-4647-8BD1-FDBFFFB7F7A1}"/>
    <cellStyle name="チェック セル 2" xfId="46" xr:uid="{23FB347A-8A02-417C-A52D-F4BE4AD1FCC5}"/>
    <cellStyle name="どちらでもない 2" xfId="47" xr:uid="{6986E09D-E47C-41D4-A936-5447579DE619}"/>
    <cellStyle name="パーセント" xfId="1" builtinId="5"/>
    <cellStyle name="メモ 2" xfId="48" xr:uid="{8F41EB23-3588-410C-808C-5F08B2D57B1B}"/>
    <cellStyle name="リンク セル 2" xfId="49" xr:uid="{10DAF79F-1BF5-4899-9DE4-9DC4D4A0013F}"/>
    <cellStyle name="_x001d__x000c_聯#_x000d_棄V_x0001__x0016_%;9_x0007__x0001__x0001_" xfId="50" xr:uid="{6E919388-335E-4A97-9012-05FA4AAE7D25}"/>
    <cellStyle name="_x001d__x000c_聯#_x000d_棄V_x0001__x0016_%;9_x000f__x0001__x0001_" xfId="51" xr:uid="{A3012E65-E84C-4110-9735-17413D5F6579}"/>
    <cellStyle name="_x001d__x000c_聯#_x000d_棄V_x0001__x0016_%;9_x000f__x0001__x0001_ 2" xfId="71" xr:uid="{6125CFA4-26A8-42D6-AD2D-1AAB06CDFA6C}"/>
    <cellStyle name="悪い 2" xfId="52" xr:uid="{C94D2BBE-7530-4323-B871-43BA4DA2939F}"/>
    <cellStyle name="罫線太線" xfId="53" xr:uid="{BE4D4336-E7B8-46DC-8438-CBC07C284B39}"/>
    <cellStyle name="計算 2" xfId="54" xr:uid="{61AF3602-2C38-4202-98AF-F583C571CFE4}"/>
    <cellStyle name="警告文 2" xfId="55" xr:uid="{6D5C2EEF-5BD1-400A-B4BB-B75BF0B99F96}"/>
    <cellStyle name="桁区切り 2" xfId="56" xr:uid="{AC96C481-9899-48A8-8BE4-473E9B47A207}"/>
    <cellStyle name="見出し 1 2" xfId="57" xr:uid="{0734911F-73F4-4BD3-A282-966A1A4C82F6}"/>
    <cellStyle name="見出し 2 2" xfId="58" xr:uid="{04696500-33C4-470E-A3C7-834CCA128140}"/>
    <cellStyle name="見出し 3 2" xfId="59" xr:uid="{48422CFB-E9B0-4E0F-95CB-72AF8D95B265}"/>
    <cellStyle name="見出し 4 2" xfId="60" xr:uid="{C96E0FA5-E515-4033-8BE1-7AA086569E28}"/>
    <cellStyle name="集計 2" xfId="61" xr:uid="{6B8C9583-0BCC-4AAD-AA2B-5181BCE2F5DC}"/>
    <cellStyle name="出力 2" xfId="62" xr:uid="{A4E6C759-F41A-4A08-836A-31BB0D545771}"/>
    <cellStyle name="杉本" xfId="63" xr:uid="{8C49C7E6-FF2A-47FE-A4B4-41DC5875D920}"/>
    <cellStyle name="説明文 2" xfId="64" xr:uid="{783DD631-2F6A-490C-B012-8CF5B8D0EC50}"/>
    <cellStyle name="入力 2" xfId="65" xr:uid="{92888B64-E4B9-4CC4-9A3E-C0A888D1C889}"/>
    <cellStyle name="標準" xfId="0" builtinId="0"/>
    <cellStyle name="標準 2" xfId="2" xr:uid="{C63195B4-A6B5-40F8-B0CC-25EB304FC4F6}"/>
    <cellStyle name="標準 3" xfId="69" xr:uid="{9ABED159-F6F2-4A0B-A005-989BFB98EAE0}"/>
    <cellStyle name="平山" xfId="66" xr:uid="{1D4F9B95-B6E8-4916-B125-3E2CF589247C}"/>
    <cellStyle name="北下" xfId="67" xr:uid="{EE06CA74-A3B7-41D7-9200-D45BC06F6BB1}"/>
    <cellStyle name="良い 2" xfId="68" xr:uid="{8354BE6B-4B69-4324-9F7C-419EFAE078E8}"/>
  </cellStyles>
  <dxfs count="0"/>
  <tableStyles count="0" defaultTableStyle="TableStyleMedium2" defaultPivotStyle="PivotStyleLight16"/>
  <colors>
    <mruColors>
      <color rgb="FF3AF42C"/>
      <color rgb="FFFFFF99"/>
      <color rgb="FF77EE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825500</xdr:colOff>
      <xdr:row>5</xdr:row>
      <xdr:rowOff>698500</xdr:rowOff>
    </xdr:from>
    <xdr:to>
      <xdr:col>17</xdr:col>
      <xdr:colOff>228600</xdr:colOff>
      <xdr:row>5</xdr:row>
      <xdr:rowOff>908050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7FAF222-AE4B-43A3-BAE2-85AC2087B68C}"/>
            </a:ext>
          </a:extLst>
        </xdr:cNvPr>
        <xdr:cNvSpPr>
          <a:spLocks noChangeArrowheads="1"/>
        </xdr:cNvSpPr>
      </xdr:nvSpPr>
      <xdr:spPr bwMode="auto">
        <a:xfrm flipV="1">
          <a:off x="13385800" y="2476500"/>
          <a:ext cx="228600" cy="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67</xdr:col>
      <xdr:colOff>203200</xdr:colOff>
      <xdr:row>91</xdr:row>
      <xdr:rowOff>514350</xdr:rowOff>
    </xdr:from>
    <xdr:to>
      <xdr:col>67</xdr:col>
      <xdr:colOff>431800</xdr:colOff>
      <xdr:row>91</xdr:row>
      <xdr:rowOff>514350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1DED77FB-FA59-49B1-8759-7B068215C481}"/>
            </a:ext>
          </a:extLst>
        </xdr:cNvPr>
        <xdr:cNvSpPr>
          <a:spLocks noChangeArrowheads="1"/>
        </xdr:cNvSpPr>
      </xdr:nvSpPr>
      <xdr:spPr bwMode="auto">
        <a:xfrm flipV="1">
          <a:off x="39319200" y="15913100"/>
          <a:ext cx="22860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850900</xdr:colOff>
      <xdr:row>415</xdr:row>
      <xdr:rowOff>177800</xdr:rowOff>
    </xdr:from>
    <xdr:to>
      <xdr:col>39</xdr:col>
      <xdr:colOff>965200</xdr:colOff>
      <xdr:row>416</xdr:row>
      <xdr:rowOff>228600</xdr:rowOff>
    </xdr:to>
    <xdr:sp macro="" textlink="">
      <xdr:nvSpPr>
        <xdr:cNvPr id="4" name="Rectangle 144">
          <a:extLst>
            <a:ext uri="{FF2B5EF4-FFF2-40B4-BE49-F238E27FC236}">
              <a16:creationId xmlns:a16="http://schemas.microsoft.com/office/drawing/2014/main" id="{AA273873-3DFA-4917-A0F4-1A7878DD16D7}"/>
            </a:ext>
          </a:extLst>
        </xdr:cNvPr>
        <xdr:cNvSpPr>
          <a:spLocks noChangeArrowheads="1"/>
        </xdr:cNvSpPr>
      </xdr:nvSpPr>
      <xdr:spPr bwMode="auto">
        <a:xfrm>
          <a:off x="18897600" y="166516050"/>
          <a:ext cx="12598400" cy="4635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1447800</xdr:colOff>
      <xdr:row>231</xdr:row>
      <xdr:rowOff>0</xdr:rowOff>
    </xdr:from>
    <xdr:to>
      <xdr:col>58</xdr:col>
      <xdr:colOff>9397</xdr:colOff>
      <xdr:row>231</xdr:row>
      <xdr:rowOff>0</xdr:rowOff>
    </xdr:to>
    <xdr:sp macro="" textlink="">
      <xdr:nvSpPr>
        <xdr:cNvPr id="5" name="AutoShape 158">
          <a:extLst>
            <a:ext uri="{FF2B5EF4-FFF2-40B4-BE49-F238E27FC236}">
              <a16:creationId xmlns:a16="http://schemas.microsoft.com/office/drawing/2014/main" id="{F2756582-52A7-473B-9C79-19913A2A5E9F}"/>
            </a:ext>
          </a:extLst>
        </xdr:cNvPr>
        <xdr:cNvSpPr>
          <a:spLocks noChangeArrowheads="1"/>
        </xdr:cNvSpPr>
      </xdr:nvSpPr>
      <xdr:spPr bwMode="auto">
        <a:xfrm>
          <a:off x="44094400" y="94519750"/>
          <a:ext cx="1584197" cy="0"/>
        </a:xfrm>
        <a:prstGeom prst="wedgeRoundRectCallout">
          <a:avLst>
            <a:gd name="adj1" fmla="val -26574"/>
            <a:gd name="adj2" fmla="val 1625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40</xdr:col>
      <xdr:colOff>636586</xdr:colOff>
      <xdr:row>133</xdr:row>
      <xdr:rowOff>0</xdr:rowOff>
    </xdr:from>
    <xdr:to>
      <xdr:col>44</xdr:col>
      <xdr:colOff>17431</xdr:colOff>
      <xdr:row>133</xdr:row>
      <xdr:rowOff>0</xdr:rowOff>
    </xdr:to>
    <xdr:sp macro="" textlink="">
      <xdr:nvSpPr>
        <xdr:cNvPr id="6" name="AutoShape 163">
          <a:extLst>
            <a:ext uri="{FF2B5EF4-FFF2-40B4-BE49-F238E27FC236}">
              <a16:creationId xmlns:a16="http://schemas.microsoft.com/office/drawing/2014/main" id="{7F0B6316-248B-40F2-B304-9B4E7425003B}"/>
            </a:ext>
          </a:extLst>
        </xdr:cNvPr>
        <xdr:cNvSpPr>
          <a:spLocks noChangeArrowheads="1"/>
        </xdr:cNvSpPr>
      </xdr:nvSpPr>
      <xdr:spPr bwMode="auto">
        <a:xfrm>
          <a:off x="32132586" y="54895750"/>
          <a:ext cx="2530445" cy="0"/>
        </a:xfrm>
        <a:prstGeom prst="wedgeRoundRectCallout">
          <a:avLst>
            <a:gd name="adj1" fmla="val 36300"/>
            <a:gd name="adj2" fmla="val 1022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50010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小組</a:t>
          </a:r>
        </a:p>
      </xdr:txBody>
    </xdr:sp>
    <xdr:clientData/>
  </xdr:twoCellAnchor>
  <xdr:twoCellAnchor>
    <xdr:from>
      <xdr:col>27</xdr:col>
      <xdr:colOff>6783</xdr:colOff>
      <xdr:row>412</xdr:row>
      <xdr:rowOff>286038</xdr:rowOff>
    </xdr:from>
    <xdr:to>
      <xdr:col>29</xdr:col>
      <xdr:colOff>516396</xdr:colOff>
      <xdr:row>414</xdr:row>
      <xdr:rowOff>149567</xdr:rowOff>
    </xdr:to>
    <xdr:sp macro="" textlink="">
      <xdr:nvSpPr>
        <xdr:cNvPr id="7" name="AutoShape 164">
          <a:extLst>
            <a:ext uri="{FF2B5EF4-FFF2-40B4-BE49-F238E27FC236}">
              <a16:creationId xmlns:a16="http://schemas.microsoft.com/office/drawing/2014/main" id="{C1D3466F-34B0-46AB-848B-3AD25D9B7781}"/>
            </a:ext>
          </a:extLst>
        </xdr:cNvPr>
        <xdr:cNvSpPr>
          <a:spLocks noChangeArrowheads="1"/>
        </xdr:cNvSpPr>
      </xdr:nvSpPr>
      <xdr:spPr bwMode="auto">
        <a:xfrm>
          <a:off x="21266583" y="165386038"/>
          <a:ext cx="2084413" cy="689029"/>
        </a:xfrm>
        <a:prstGeom prst="wedgeRoundRectCallout">
          <a:avLst>
            <a:gd name="adj1" fmla="val -26560"/>
            <a:gd name="adj2" fmla="val 16201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19</xdr:col>
      <xdr:colOff>681038</xdr:colOff>
      <xdr:row>414</xdr:row>
      <xdr:rowOff>3175</xdr:rowOff>
    </xdr:from>
    <xdr:to>
      <xdr:col>22</xdr:col>
      <xdr:colOff>587383</xdr:colOff>
      <xdr:row>415</xdr:row>
      <xdr:rowOff>260384</xdr:rowOff>
    </xdr:to>
    <xdr:sp macro="" textlink="">
      <xdr:nvSpPr>
        <xdr:cNvPr id="8" name="AutoShape 165">
          <a:extLst>
            <a:ext uri="{FF2B5EF4-FFF2-40B4-BE49-F238E27FC236}">
              <a16:creationId xmlns:a16="http://schemas.microsoft.com/office/drawing/2014/main" id="{992E6AA6-0789-44A7-9004-C19EC587362F}"/>
            </a:ext>
          </a:extLst>
        </xdr:cNvPr>
        <xdr:cNvSpPr>
          <a:spLocks noChangeArrowheads="1"/>
        </xdr:cNvSpPr>
      </xdr:nvSpPr>
      <xdr:spPr bwMode="auto">
        <a:xfrm>
          <a:off x="15641638" y="165928675"/>
          <a:ext cx="2268545" cy="669959"/>
        </a:xfrm>
        <a:prstGeom prst="wedgeRoundRectCallout">
          <a:avLst>
            <a:gd name="adj1" fmla="val -38306"/>
            <a:gd name="adj2" fmla="val 1802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62</xdr:col>
      <xdr:colOff>146050</xdr:colOff>
      <xdr:row>229</xdr:row>
      <xdr:rowOff>901700</xdr:rowOff>
    </xdr:from>
    <xdr:to>
      <xdr:col>63</xdr:col>
      <xdr:colOff>38100</xdr:colOff>
      <xdr:row>230</xdr:row>
      <xdr:rowOff>857250</xdr:rowOff>
    </xdr:to>
    <xdr:sp macro="" textlink="">
      <xdr:nvSpPr>
        <xdr:cNvPr id="10" name="Rectangle 172">
          <a:extLst>
            <a:ext uri="{FF2B5EF4-FFF2-40B4-BE49-F238E27FC236}">
              <a16:creationId xmlns:a16="http://schemas.microsoft.com/office/drawing/2014/main" id="{B72DC2EA-01D9-4079-B4E5-013B7936F961}"/>
            </a:ext>
          </a:extLst>
        </xdr:cNvPr>
        <xdr:cNvSpPr>
          <a:spLocks noChangeArrowheads="1"/>
        </xdr:cNvSpPr>
      </xdr:nvSpPr>
      <xdr:spPr bwMode="auto">
        <a:xfrm>
          <a:off x="48964850" y="94107000"/>
          <a:ext cx="67945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1196975</xdr:colOff>
      <xdr:row>93</xdr:row>
      <xdr:rowOff>0</xdr:rowOff>
    </xdr:from>
    <xdr:to>
      <xdr:col>58</xdr:col>
      <xdr:colOff>9507</xdr:colOff>
      <xdr:row>93</xdr:row>
      <xdr:rowOff>0</xdr:rowOff>
    </xdr:to>
    <xdr:sp macro="" textlink="">
      <xdr:nvSpPr>
        <xdr:cNvPr id="11" name="AutoShape 180">
          <a:extLst>
            <a:ext uri="{FF2B5EF4-FFF2-40B4-BE49-F238E27FC236}">
              <a16:creationId xmlns:a16="http://schemas.microsoft.com/office/drawing/2014/main" id="{7C3760D8-D8D9-4CF2-8A46-666138C67F65}"/>
            </a:ext>
          </a:extLst>
        </xdr:cNvPr>
        <xdr:cNvSpPr>
          <a:spLocks noChangeArrowheads="1"/>
        </xdr:cNvSpPr>
      </xdr:nvSpPr>
      <xdr:spPr bwMode="auto">
        <a:xfrm>
          <a:off x="44091225" y="38385750"/>
          <a:ext cx="1587482" cy="0"/>
        </a:xfrm>
        <a:prstGeom prst="wedgeRoundRectCallout">
          <a:avLst>
            <a:gd name="adj1" fmla="val -66356"/>
            <a:gd name="adj2" fmla="val -3081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488950</xdr:colOff>
      <xdr:row>413</xdr:row>
      <xdr:rowOff>400050</xdr:rowOff>
    </xdr:from>
    <xdr:to>
      <xdr:col>24</xdr:col>
      <xdr:colOff>514350</xdr:colOff>
      <xdr:row>414</xdr:row>
      <xdr:rowOff>400050</xdr:rowOff>
    </xdr:to>
    <xdr:sp macro="" textlink="">
      <xdr:nvSpPr>
        <xdr:cNvPr id="12" name="Rectangle 182">
          <a:extLst>
            <a:ext uri="{FF2B5EF4-FFF2-40B4-BE49-F238E27FC236}">
              <a16:creationId xmlns:a16="http://schemas.microsoft.com/office/drawing/2014/main" id="{70549C79-118E-4A08-B231-B7A6B691BC80}"/>
            </a:ext>
          </a:extLst>
        </xdr:cNvPr>
        <xdr:cNvSpPr>
          <a:spLocks noChangeArrowheads="1"/>
        </xdr:cNvSpPr>
      </xdr:nvSpPr>
      <xdr:spPr bwMode="auto">
        <a:xfrm>
          <a:off x="18599150" y="165912800"/>
          <a:ext cx="812800" cy="41275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1076325</xdr:colOff>
      <xdr:row>93</xdr:row>
      <xdr:rowOff>0</xdr:rowOff>
    </xdr:from>
    <xdr:to>
      <xdr:col>57</xdr:col>
      <xdr:colOff>733237</xdr:colOff>
      <xdr:row>93</xdr:row>
      <xdr:rowOff>0</xdr:rowOff>
    </xdr:to>
    <xdr:sp macro="" textlink="">
      <xdr:nvSpPr>
        <xdr:cNvPr id="13" name="AutoShape 148">
          <a:extLst>
            <a:ext uri="{FF2B5EF4-FFF2-40B4-BE49-F238E27FC236}">
              <a16:creationId xmlns:a16="http://schemas.microsoft.com/office/drawing/2014/main" id="{A4603A50-F337-44DA-866E-D636D5A296F1}"/>
            </a:ext>
          </a:extLst>
        </xdr:cNvPr>
        <xdr:cNvSpPr>
          <a:spLocks noChangeArrowheads="1"/>
        </xdr:cNvSpPr>
      </xdr:nvSpPr>
      <xdr:spPr bwMode="auto">
        <a:xfrm>
          <a:off x="44091225" y="38385750"/>
          <a:ext cx="1523812" cy="0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11965</xdr:colOff>
      <xdr:row>8</xdr:row>
      <xdr:rowOff>0</xdr:rowOff>
    </xdr:to>
    <xdr:sp macro="" textlink="">
      <xdr:nvSpPr>
        <xdr:cNvPr id="14" name="AutoShape 168">
          <a:extLst>
            <a:ext uri="{FF2B5EF4-FFF2-40B4-BE49-F238E27FC236}">
              <a16:creationId xmlns:a16="http://schemas.microsoft.com/office/drawing/2014/main" id="{F1C30CDC-13A6-49E3-AB97-26CEC8317D8E}"/>
            </a:ext>
          </a:extLst>
        </xdr:cNvPr>
        <xdr:cNvSpPr>
          <a:spLocks noChangeArrowheads="1"/>
        </xdr:cNvSpPr>
      </xdr:nvSpPr>
      <xdr:spPr bwMode="auto">
        <a:xfrm>
          <a:off x="44094400" y="3302000"/>
          <a:ext cx="79936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11959</xdr:colOff>
      <xdr:row>8</xdr:row>
      <xdr:rowOff>0</xdr:rowOff>
    </xdr:to>
    <xdr:sp macro="" textlink="">
      <xdr:nvSpPr>
        <xdr:cNvPr id="15" name="AutoShape 168">
          <a:extLst>
            <a:ext uri="{FF2B5EF4-FFF2-40B4-BE49-F238E27FC236}">
              <a16:creationId xmlns:a16="http://schemas.microsoft.com/office/drawing/2014/main" id="{A8BD402E-F468-4079-A6BB-DA59B54FFF86}"/>
            </a:ext>
          </a:extLst>
        </xdr:cNvPr>
        <xdr:cNvSpPr>
          <a:spLocks noChangeArrowheads="1"/>
        </xdr:cNvSpPr>
      </xdr:nvSpPr>
      <xdr:spPr bwMode="auto">
        <a:xfrm>
          <a:off x="44094400" y="3302000"/>
          <a:ext cx="799359" cy="0"/>
        </a:xfrm>
        <a:prstGeom prst="wedgeRoundRectCallout">
          <a:avLst>
            <a:gd name="adj1" fmla="val -7500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57</xdr:col>
      <xdr:colOff>158749</xdr:colOff>
      <xdr:row>73</xdr:row>
      <xdr:rowOff>15875</xdr:rowOff>
    </xdr:from>
    <xdr:to>
      <xdr:col>61</xdr:col>
      <xdr:colOff>190506</xdr:colOff>
      <xdr:row>75</xdr:row>
      <xdr:rowOff>15875</xdr:rowOff>
    </xdr:to>
    <xdr:sp macro="" textlink="">
      <xdr:nvSpPr>
        <xdr:cNvPr id="16" name="AutoShape 169">
          <a:extLst>
            <a:ext uri="{FF2B5EF4-FFF2-40B4-BE49-F238E27FC236}">
              <a16:creationId xmlns:a16="http://schemas.microsoft.com/office/drawing/2014/main" id="{66D6397F-675D-4999-9FCD-7A3E3D58B028}"/>
            </a:ext>
          </a:extLst>
        </xdr:cNvPr>
        <xdr:cNvSpPr>
          <a:spLocks noChangeArrowheads="1"/>
        </xdr:cNvSpPr>
      </xdr:nvSpPr>
      <xdr:spPr bwMode="auto">
        <a:xfrm>
          <a:off x="45040549" y="30146625"/>
          <a:ext cx="3181357" cy="825500"/>
        </a:xfrm>
        <a:prstGeom prst="wedgeRoundRectCallout">
          <a:avLst>
            <a:gd name="adj1" fmla="val -72524"/>
            <a:gd name="adj2" fmla="val 5042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MA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ストックより出荷</a:t>
          </a:r>
          <a:endParaRPr lang="en-US" altLang="ja-JP" sz="2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9381</xdr:colOff>
      <xdr:row>413</xdr:row>
      <xdr:rowOff>94961</xdr:rowOff>
    </xdr:from>
    <xdr:to>
      <xdr:col>27</xdr:col>
      <xdr:colOff>9380</xdr:colOff>
      <xdr:row>415</xdr:row>
      <xdr:rowOff>6028</xdr:rowOff>
    </xdr:to>
    <xdr:sp macro="" textlink="">
      <xdr:nvSpPr>
        <xdr:cNvPr id="17" name="AutoShape 169">
          <a:extLst>
            <a:ext uri="{FF2B5EF4-FFF2-40B4-BE49-F238E27FC236}">
              <a16:creationId xmlns:a16="http://schemas.microsoft.com/office/drawing/2014/main" id="{9572544D-7297-42C4-9771-801755C6AA43}"/>
            </a:ext>
          </a:extLst>
        </xdr:cNvPr>
        <xdr:cNvSpPr>
          <a:spLocks noChangeArrowheads="1"/>
        </xdr:cNvSpPr>
      </xdr:nvSpPr>
      <xdr:spPr bwMode="auto">
        <a:xfrm>
          <a:off x="19694381" y="165607711"/>
          <a:ext cx="1574799" cy="736567"/>
        </a:xfrm>
        <a:prstGeom prst="wedgeRoundRectCallout">
          <a:avLst>
            <a:gd name="adj1" fmla="val 34125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23</xdr:col>
      <xdr:colOff>519832</xdr:colOff>
      <xdr:row>406</xdr:row>
      <xdr:rowOff>247505</xdr:rowOff>
    </xdr:from>
    <xdr:to>
      <xdr:col>26</xdr:col>
      <xdr:colOff>420684</xdr:colOff>
      <xdr:row>408</xdr:row>
      <xdr:rowOff>133205</xdr:rowOff>
    </xdr:to>
    <xdr:sp macro="" textlink="">
      <xdr:nvSpPr>
        <xdr:cNvPr id="18" name="AutoShape 169">
          <a:extLst>
            <a:ext uri="{FF2B5EF4-FFF2-40B4-BE49-F238E27FC236}">
              <a16:creationId xmlns:a16="http://schemas.microsoft.com/office/drawing/2014/main" id="{C906FB70-42BE-4333-94E0-DC3EFC694D3B}"/>
            </a:ext>
          </a:extLst>
        </xdr:cNvPr>
        <xdr:cNvSpPr>
          <a:spLocks noChangeArrowheads="1"/>
        </xdr:cNvSpPr>
      </xdr:nvSpPr>
      <xdr:spPr bwMode="auto">
        <a:xfrm>
          <a:off x="18630032" y="162871005"/>
          <a:ext cx="2263052" cy="711200"/>
        </a:xfrm>
        <a:prstGeom prst="wedgeRoundRectCallout">
          <a:avLst>
            <a:gd name="adj1" fmla="val 39224"/>
            <a:gd name="adj2" fmla="val -1013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生産指示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59</xdr:col>
      <xdr:colOff>784226</xdr:colOff>
      <xdr:row>8</xdr:row>
      <xdr:rowOff>0</xdr:rowOff>
    </xdr:from>
    <xdr:to>
      <xdr:col>60</xdr:col>
      <xdr:colOff>781771</xdr:colOff>
      <xdr:row>8</xdr:row>
      <xdr:rowOff>0</xdr:rowOff>
    </xdr:to>
    <xdr:sp macro="" textlink="">
      <xdr:nvSpPr>
        <xdr:cNvPr id="19" name="AutoShape 168">
          <a:extLst>
            <a:ext uri="{FF2B5EF4-FFF2-40B4-BE49-F238E27FC236}">
              <a16:creationId xmlns:a16="http://schemas.microsoft.com/office/drawing/2014/main" id="{124C15CC-C23C-4739-9A3A-AD16834A86A7}"/>
            </a:ext>
          </a:extLst>
        </xdr:cNvPr>
        <xdr:cNvSpPr>
          <a:spLocks noChangeArrowheads="1"/>
        </xdr:cNvSpPr>
      </xdr:nvSpPr>
      <xdr:spPr bwMode="auto">
        <a:xfrm>
          <a:off x="47240826" y="3302000"/>
          <a:ext cx="78494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11959</xdr:colOff>
      <xdr:row>8</xdr:row>
      <xdr:rowOff>0</xdr:rowOff>
    </xdr:to>
    <xdr:sp macro="" textlink="">
      <xdr:nvSpPr>
        <xdr:cNvPr id="20" name="AutoShape 168">
          <a:extLst>
            <a:ext uri="{FF2B5EF4-FFF2-40B4-BE49-F238E27FC236}">
              <a16:creationId xmlns:a16="http://schemas.microsoft.com/office/drawing/2014/main" id="{5D994024-E9FD-4581-A135-CFE6B6F0D3D2}"/>
            </a:ext>
          </a:extLst>
        </xdr:cNvPr>
        <xdr:cNvSpPr>
          <a:spLocks noChangeArrowheads="1"/>
        </xdr:cNvSpPr>
      </xdr:nvSpPr>
      <xdr:spPr bwMode="auto">
        <a:xfrm>
          <a:off x="44094400" y="3302000"/>
          <a:ext cx="799359" cy="0"/>
        </a:xfrm>
        <a:prstGeom prst="wedgeRoundRectCallout">
          <a:avLst>
            <a:gd name="adj1" fmla="val -7500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40</xdr:col>
      <xdr:colOff>190500</xdr:colOff>
      <xdr:row>38</xdr:row>
      <xdr:rowOff>0</xdr:rowOff>
    </xdr:from>
    <xdr:to>
      <xdr:col>41</xdr:col>
      <xdr:colOff>303229</xdr:colOff>
      <xdr:row>38</xdr:row>
      <xdr:rowOff>0</xdr:rowOff>
    </xdr:to>
    <xdr:sp macro="" textlink="">
      <xdr:nvSpPr>
        <xdr:cNvPr id="21" name="AutoShape 168">
          <a:extLst>
            <a:ext uri="{FF2B5EF4-FFF2-40B4-BE49-F238E27FC236}">
              <a16:creationId xmlns:a16="http://schemas.microsoft.com/office/drawing/2014/main" id="{33EA19F3-ADD5-4417-AAFF-E1000678C501}"/>
            </a:ext>
          </a:extLst>
        </xdr:cNvPr>
        <xdr:cNvSpPr>
          <a:spLocks noChangeArrowheads="1"/>
        </xdr:cNvSpPr>
      </xdr:nvSpPr>
      <xdr:spPr bwMode="auto">
        <a:xfrm>
          <a:off x="31686500" y="15684500"/>
          <a:ext cx="900129" cy="0"/>
        </a:xfrm>
        <a:prstGeom prst="wedgeRoundRectCallout">
          <a:avLst>
            <a:gd name="adj1" fmla="val 39451"/>
            <a:gd name="adj2" fmla="val 970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56</xdr:col>
      <xdr:colOff>325437</xdr:colOff>
      <xdr:row>8</xdr:row>
      <xdr:rowOff>0</xdr:rowOff>
    </xdr:from>
    <xdr:to>
      <xdr:col>57</xdr:col>
      <xdr:colOff>322362</xdr:colOff>
      <xdr:row>8</xdr:row>
      <xdr:rowOff>0</xdr:rowOff>
    </xdr:to>
    <xdr:sp macro="" textlink="">
      <xdr:nvSpPr>
        <xdr:cNvPr id="22" name="AutoShape 168">
          <a:extLst>
            <a:ext uri="{FF2B5EF4-FFF2-40B4-BE49-F238E27FC236}">
              <a16:creationId xmlns:a16="http://schemas.microsoft.com/office/drawing/2014/main" id="{0BFCCD6F-9AEB-495D-8AC6-642B6676C062}"/>
            </a:ext>
          </a:extLst>
        </xdr:cNvPr>
        <xdr:cNvSpPr>
          <a:spLocks noChangeArrowheads="1"/>
        </xdr:cNvSpPr>
      </xdr:nvSpPr>
      <xdr:spPr bwMode="auto">
        <a:xfrm>
          <a:off x="44419837" y="3302000"/>
          <a:ext cx="78432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49</xdr:col>
      <xdr:colOff>190498</xdr:colOff>
      <xdr:row>38</xdr:row>
      <xdr:rowOff>0</xdr:rowOff>
    </xdr:from>
    <xdr:to>
      <xdr:col>51</xdr:col>
      <xdr:colOff>390598</xdr:colOff>
      <xdr:row>38</xdr:row>
      <xdr:rowOff>0</xdr:rowOff>
    </xdr:to>
    <xdr:sp macro="" textlink="">
      <xdr:nvSpPr>
        <xdr:cNvPr id="23" name="AutoShape 168">
          <a:extLst>
            <a:ext uri="{FF2B5EF4-FFF2-40B4-BE49-F238E27FC236}">
              <a16:creationId xmlns:a16="http://schemas.microsoft.com/office/drawing/2014/main" id="{D0257E71-37EC-4237-8240-DFE7F34F1073}"/>
            </a:ext>
          </a:extLst>
        </xdr:cNvPr>
        <xdr:cNvSpPr>
          <a:spLocks noChangeArrowheads="1"/>
        </xdr:cNvSpPr>
      </xdr:nvSpPr>
      <xdr:spPr bwMode="auto">
        <a:xfrm>
          <a:off x="38773098" y="15684500"/>
          <a:ext cx="1774900" cy="0"/>
        </a:xfrm>
        <a:prstGeom prst="wedgeRoundRectCallout">
          <a:avLst>
            <a:gd name="adj1" fmla="val -65759"/>
            <a:gd name="adj2" fmla="val -3626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>
    <xdr:from>
      <xdr:col>32</xdr:col>
      <xdr:colOff>19048</xdr:colOff>
      <xdr:row>8</xdr:row>
      <xdr:rowOff>0</xdr:rowOff>
    </xdr:from>
    <xdr:to>
      <xdr:col>39</xdr:col>
      <xdr:colOff>323803</xdr:colOff>
      <xdr:row>8</xdr:row>
      <xdr:rowOff>0</xdr:rowOff>
    </xdr:to>
    <xdr:sp macro="" textlink="">
      <xdr:nvSpPr>
        <xdr:cNvPr id="24" name="AutoShape 168">
          <a:extLst>
            <a:ext uri="{FF2B5EF4-FFF2-40B4-BE49-F238E27FC236}">
              <a16:creationId xmlns:a16="http://schemas.microsoft.com/office/drawing/2014/main" id="{A68EF299-A4B1-4CF7-8BCE-0F5FAA86BD22}"/>
            </a:ext>
          </a:extLst>
        </xdr:cNvPr>
        <xdr:cNvSpPr>
          <a:spLocks noChangeArrowheads="1"/>
        </xdr:cNvSpPr>
      </xdr:nvSpPr>
      <xdr:spPr bwMode="auto">
        <a:xfrm>
          <a:off x="25215848" y="3302000"/>
          <a:ext cx="5816555" cy="0"/>
        </a:xfrm>
        <a:prstGeom prst="wedgeRoundRectCallout">
          <a:avLst>
            <a:gd name="adj1" fmla="val -88231"/>
            <a:gd name="adj2" fmla="val -7197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>
    <xdr:from>
      <xdr:col>57</xdr:col>
      <xdr:colOff>628648</xdr:colOff>
      <xdr:row>93</xdr:row>
      <xdr:rowOff>0</xdr:rowOff>
    </xdr:from>
    <xdr:to>
      <xdr:col>59</xdr:col>
      <xdr:colOff>207251</xdr:colOff>
      <xdr:row>93</xdr:row>
      <xdr:rowOff>0</xdr:rowOff>
    </xdr:to>
    <xdr:sp macro="" textlink="">
      <xdr:nvSpPr>
        <xdr:cNvPr id="26" name="AutoShape 169">
          <a:extLst>
            <a:ext uri="{FF2B5EF4-FFF2-40B4-BE49-F238E27FC236}">
              <a16:creationId xmlns:a16="http://schemas.microsoft.com/office/drawing/2014/main" id="{B748CFE5-BE62-4499-BF79-1FD69E347D85}"/>
            </a:ext>
          </a:extLst>
        </xdr:cNvPr>
        <xdr:cNvSpPr>
          <a:spLocks noChangeArrowheads="1"/>
        </xdr:cNvSpPr>
      </xdr:nvSpPr>
      <xdr:spPr bwMode="auto">
        <a:xfrm>
          <a:off x="45510448" y="38385750"/>
          <a:ext cx="1153403" cy="0"/>
        </a:xfrm>
        <a:prstGeom prst="wedgeRoundRectCallout">
          <a:avLst>
            <a:gd name="adj1" fmla="val -42841"/>
            <a:gd name="adj2" fmla="val 140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1900"/>
            </a:lnSpc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AF1-1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注意！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176211</xdr:colOff>
      <xdr:row>93</xdr:row>
      <xdr:rowOff>0</xdr:rowOff>
    </xdr:from>
    <xdr:to>
      <xdr:col>64</xdr:col>
      <xdr:colOff>339712</xdr:colOff>
      <xdr:row>160</xdr:row>
      <xdr:rowOff>9525</xdr:rowOff>
    </xdr:to>
    <xdr:sp macro="" textlink="">
      <xdr:nvSpPr>
        <xdr:cNvPr id="28" name="AutoShape 169">
          <a:extLst>
            <a:ext uri="{FF2B5EF4-FFF2-40B4-BE49-F238E27FC236}">
              <a16:creationId xmlns:a16="http://schemas.microsoft.com/office/drawing/2014/main" id="{4A4196D4-4B99-4E2C-92E6-73CFEED3128F}"/>
            </a:ext>
          </a:extLst>
        </xdr:cNvPr>
        <xdr:cNvSpPr>
          <a:spLocks noChangeArrowheads="1"/>
        </xdr:cNvSpPr>
      </xdr:nvSpPr>
      <xdr:spPr bwMode="auto">
        <a:xfrm>
          <a:off x="48207611" y="38385750"/>
          <a:ext cx="2525701" cy="27663775"/>
        </a:xfrm>
        <a:prstGeom prst="wedgeRoundRectCallout">
          <a:avLst>
            <a:gd name="adj1" fmla="val 74413"/>
            <a:gd name="adj2" fmla="val 6292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58</xdr:col>
      <xdr:colOff>857390</xdr:colOff>
      <xdr:row>93</xdr:row>
      <xdr:rowOff>0</xdr:rowOff>
    </xdr:from>
    <xdr:to>
      <xdr:col>61</xdr:col>
      <xdr:colOff>195500</xdr:colOff>
      <xdr:row>93</xdr:row>
      <xdr:rowOff>0</xdr:rowOff>
    </xdr:to>
    <xdr:sp macro="" textlink="">
      <xdr:nvSpPr>
        <xdr:cNvPr id="29" name="AutoShape 169">
          <a:extLst>
            <a:ext uri="{FF2B5EF4-FFF2-40B4-BE49-F238E27FC236}">
              <a16:creationId xmlns:a16="http://schemas.microsoft.com/office/drawing/2014/main" id="{0B1B2EF4-52E2-4C5B-A813-045AD02AD60E}"/>
            </a:ext>
          </a:extLst>
        </xdr:cNvPr>
        <xdr:cNvSpPr>
          <a:spLocks noChangeArrowheads="1"/>
        </xdr:cNvSpPr>
      </xdr:nvSpPr>
      <xdr:spPr bwMode="auto">
        <a:xfrm>
          <a:off x="46456740" y="38385750"/>
          <a:ext cx="1770160" cy="0"/>
        </a:xfrm>
        <a:prstGeom prst="wedgeRoundRectCallout">
          <a:avLst>
            <a:gd name="adj1" fmla="val -100489"/>
            <a:gd name="adj2" fmla="val -516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</a:p>
      </xdr:txBody>
    </xdr:sp>
    <xdr:clientData/>
  </xdr:twoCellAnchor>
  <xdr:twoCellAnchor>
    <xdr:from>
      <xdr:col>61</xdr:col>
      <xdr:colOff>781050</xdr:colOff>
      <xdr:row>7</xdr:row>
      <xdr:rowOff>285750</xdr:rowOff>
    </xdr:from>
    <xdr:to>
      <xdr:col>62</xdr:col>
      <xdr:colOff>790384</xdr:colOff>
      <xdr:row>8</xdr:row>
      <xdr:rowOff>0</xdr:rowOff>
    </xdr:to>
    <xdr:sp macro="" textlink="">
      <xdr:nvSpPr>
        <xdr:cNvPr id="30" name="四角形吹き出し 2">
          <a:extLst>
            <a:ext uri="{FF2B5EF4-FFF2-40B4-BE49-F238E27FC236}">
              <a16:creationId xmlns:a16="http://schemas.microsoft.com/office/drawing/2014/main" id="{AFC94EA8-348B-4BC3-A0F7-BB55441FEA98}"/>
            </a:ext>
          </a:extLst>
        </xdr:cNvPr>
        <xdr:cNvSpPr/>
      </xdr:nvSpPr>
      <xdr:spPr>
        <a:xfrm>
          <a:off x="48812450" y="3175000"/>
          <a:ext cx="796734" cy="1270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56</xdr:col>
      <xdr:colOff>230186</xdr:colOff>
      <xdr:row>93</xdr:row>
      <xdr:rowOff>0</xdr:rowOff>
    </xdr:from>
    <xdr:to>
      <xdr:col>58</xdr:col>
      <xdr:colOff>402717</xdr:colOff>
      <xdr:row>93</xdr:row>
      <xdr:rowOff>0</xdr:rowOff>
    </xdr:to>
    <xdr:sp macro="" textlink="">
      <xdr:nvSpPr>
        <xdr:cNvPr id="31" name="AutoShape 169">
          <a:extLst>
            <a:ext uri="{FF2B5EF4-FFF2-40B4-BE49-F238E27FC236}">
              <a16:creationId xmlns:a16="http://schemas.microsoft.com/office/drawing/2014/main" id="{8F0540CD-60C0-41F2-AA81-3920C8D38376}"/>
            </a:ext>
          </a:extLst>
        </xdr:cNvPr>
        <xdr:cNvSpPr>
          <a:spLocks noChangeArrowheads="1"/>
        </xdr:cNvSpPr>
      </xdr:nvSpPr>
      <xdr:spPr bwMode="auto">
        <a:xfrm>
          <a:off x="44324586" y="38385750"/>
          <a:ext cx="1747331" cy="0"/>
        </a:xfrm>
        <a:prstGeom prst="wedgeRoundRectCallout">
          <a:avLst>
            <a:gd name="adj1" fmla="val -58459"/>
            <a:gd name="adj2" fmla="val 8010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1104900</xdr:colOff>
      <xdr:row>160</xdr:row>
      <xdr:rowOff>381000</xdr:rowOff>
    </xdr:from>
    <xdr:to>
      <xdr:col>64</xdr:col>
      <xdr:colOff>762000</xdr:colOff>
      <xdr:row>161</xdr:row>
      <xdr:rowOff>342900</xdr:rowOff>
    </xdr:to>
    <xdr:sp macro="" textlink="">
      <xdr:nvSpPr>
        <xdr:cNvPr id="32" name="Rectangle 172">
          <a:extLst>
            <a:ext uri="{FF2B5EF4-FFF2-40B4-BE49-F238E27FC236}">
              <a16:creationId xmlns:a16="http://schemas.microsoft.com/office/drawing/2014/main" id="{49A79709-BD14-4172-A744-8724321B1A54}"/>
            </a:ext>
          </a:extLst>
        </xdr:cNvPr>
        <xdr:cNvSpPr>
          <a:spLocks noChangeArrowheads="1"/>
        </xdr:cNvSpPr>
      </xdr:nvSpPr>
      <xdr:spPr bwMode="auto">
        <a:xfrm>
          <a:off x="49606200" y="66421000"/>
          <a:ext cx="1549400" cy="3746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784225</xdr:colOff>
      <xdr:row>171</xdr:row>
      <xdr:rowOff>0</xdr:rowOff>
    </xdr:from>
    <xdr:to>
      <xdr:col>65</xdr:col>
      <xdr:colOff>530206</xdr:colOff>
      <xdr:row>171</xdr:row>
      <xdr:rowOff>0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371A0291-1C8F-458C-9D21-35153B9A336D}"/>
            </a:ext>
          </a:extLst>
        </xdr:cNvPr>
        <xdr:cNvSpPr>
          <a:spLocks noChangeArrowheads="1"/>
        </xdr:cNvSpPr>
      </xdr:nvSpPr>
      <xdr:spPr bwMode="auto">
        <a:xfrm>
          <a:off x="48815625" y="70580250"/>
          <a:ext cx="2895581" cy="0"/>
        </a:xfrm>
        <a:prstGeom prst="wedgeRoundRectCallout">
          <a:avLst>
            <a:gd name="adj1" fmla="val -36533"/>
            <a:gd name="adj2" fmla="val 239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0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5/21</a:t>
          </a:r>
        </a:p>
        <a:p>
          <a:pPr algn="ctr" rtl="0">
            <a:lnSpc>
              <a:spcPts val="25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881060</xdr:colOff>
      <xdr:row>93</xdr:row>
      <xdr:rowOff>0</xdr:rowOff>
    </xdr:from>
    <xdr:to>
      <xdr:col>60</xdr:col>
      <xdr:colOff>352230</xdr:colOff>
      <xdr:row>93</xdr:row>
      <xdr:rowOff>0</xdr:rowOff>
    </xdr:to>
    <xdr:sp macro="" textlink="">
      <xdr:nvSpPr>
        <xdr:cNvPr id="34" name="AutoShape 169">
          <a:extLst>
            <a:ext uri="{FF2B5EF4-FFF2-40B4-BE49-F238E27FC236}">
              <a16:creationId xmlns:a16="http://schemas.microsoft.com/office/drawing/2014/main" id="{4FE285A6-7BC6-4095-9640-39F4900B12CB}"/>
            </a:ext>
          </a:extLst>
        </xdr:cNvPr>
        <xdr:cNvSpPr>
          <a:spLocks noChangeArrowheads="1"/>
        </xdr:cNvSpPr>
      </xdr:nvSpPr>
      <xdr:spPr bwMode="auto">
        <a:xfrm>
          <a:off x="46455010" y="38385750"/>
          <a:ext cx="1141220" cy="0"/>
        </a:xfrm>
        <a:prstGeom prst="wedgeRoundRectCallout">
          <a:avLst>
            <a:gd name="adj1" fmla="val -63300"/>
            <a:gd name="adj2" fmla="val 8134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35" name="AutoShape 168">
          <a:extLst>
            <a:ext uri="{FF2B5EF4-FFF2-40B4-BE49-F238E27FC236}">
              <a16:creationId xmlns:a16="http://schemas.microsoft.com/office/drawing/2014/main" id="{65289DF0-B182-4CE3-A224-F780AE041466}"/>
            </a:ext>
          </a:extLst>
        </xdr:cNvPr>
        <xdr:cNvSpPr>
          <a:spLocks noChangeArrowheads="1"/>
        </xdr:cNvSpPr>
      </xdr:nvSpPr>
      <xdr:spPr bwMode="auto">
        <a:xfrm>
          <a:off x="44046776" y="3302000"/>
          <a:ext cx="14592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57</xdr:col>
      <xdr:colOff>260350</xdr:colOff>
      <xdr:row>8</xdr:row>
      <xdr:rowOff>0</xdr:rowOff>
    </xdr:from>
    <xdr:to>
      <xdr:col>58</xdr:col>
      <xdr:colOff>999357</xdr:colOff>
      <xdr:row>8</xdr:row>
      <xdr:rowOff>0</xdr:rowOff>
    </xdr:to>
    <xdr:sp macro="" textlink="">
      <xdr:nvSpPr>
        <xdr:cNvPr id="36" name="AutoShape 169">
          <a:extLst>
            <a:ext uri="{FF2B5EF4-FFF2-40B4-BE49-F238E27FC236}">
              <a16:creationId xmlns:a16="http://schemas.microsoft.com/office/drawing/2014/main" id="{C6A2D284-8178-491D-BC7A-0BC7BDB21B65}"/>
            </a:ext>
          </a:extLst>
        </xdr:cNvPr>
        <xdr:cNvSpPr>
          <a:spLocks noChangeArrowheads="1"/>
        </xdr:cNvSpPr>
      </xdr:nvSpPr>
      <xdr:spPr bwMode="auto">
        <a:xfrm>
          <a:off x="45142150" y="3302000"/>
          <a:ext cx="1316857" cy="0"/>
        </a:xfrm>
        <a:prstGeom prst="wedgeRoundRectCallout">
          <a:avLst>
            <a:gd name="adj1" fmla="val -73527"/>
            <a:gd name="adj2" fmla="val -384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1149350</xdr:colOff>
      <xdr:row>230</xdr:row>
      <xdr:rowOff>495300</xdr:rowOff>
    </xdr:from>
    <xdr:to>
      <xdr:col>58</xdr:col>
      <xdr:colOff>1022350</xdr:colOff>
      <xdr:row>243</xdr:row>
      <xdr:rowOff>444500</xdr:rowOff>
    </xdr:to>
    <xdr:sp macro="" textlink="">
      <xdr:nvSpPr>
        <xdr:cNvPr id="37" name="Rectangle 172">
          <a:extLst>
            <a:ext uri="{FF2B5EF4-FFF2-40B4-BE49-F238E27FC236}">
              <a16:creationId xmlns:a16="http://schemas.microsoft.com/office/drawing/2014/main" id="{7F332D82-5DDC-42EB-ADB8-A6F4F8E81309}"/>
            </a:ext>
          </a:extLst>
        </xdr:cNvPr>
        <xdr:cNvSpPr>
          <a:spLocks noChangeArrowheads="1"/>
        </xdr:cNvSpPr>
      </xdr:nvSpPr>
      <xdr:spPr bwMode="auto">
        <a:xfrm>
          <a:off x="45669200" y="94519750"/>
          <a:ext cx="787400" cy="5365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62</xdr:col>
      <xdr:colOff>342900</xdr:colOff>
      <xdr:row>166</xdr:row>
      <xdr:rowOff>0</xdr:rowOff>
    </xdr:from>
    <xdr:to>
      <xdr:col>64</xdr:col>
      <xdr:colOff>990600</xdr:colOff>
      <xdr:row>167</xdr:row>
      <xdr:rowOff>0</xdr:rowOff>
    </xdr:to>
    <xdr:sp macro="" textlink="">
      <xdr:nvSpPr>
        <xdr:cNvPr id="38" name="Rectangle 172">
          <a:extLst>
            <a:ext uri="{FF2B5EF4-FFF2-40B4-BE49-F238E27FC236}">
              <a16:creationId xmlns:a16="http://schemas.microsoft.com/office/drawing/2014/main" id="{2C6106AE-86DC-4B40-BC75-641D88EF9FA3}"/>
            </a:ext>
          </a:extLst>
        </xdr:cNvPr>
        <xdr:cNvSpPr>
          <a:spLocks noChangeArrowheads="1"/>
        </xdr:cNvSpPr>
      </xdr:nvSpPr>
      <xdr:spPr bwMode="auto">
        <a:xfrm>
          <a:off x="49161700" y="68516500"/>
          <a:ext cx="20193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1136650</xdr:colOff>
      <xdr:row>167</xdr:row>
      <xdr:rowOff>666750</xdr:rowOff>
    </xdr:from>
    <xdr:to>
      <xdr:col>57</xdr:col>
      <xdr:colOff>1022350</xdr:colOff>
      <xdr:row>168</xdr:row>
      <xdr:rowOff>609600</xdr:rowOff>
    </xdr:to>
    <xdr:sp macro="" textlink="">
      <xdr:nvSpPr>
        <xdr:cNvPr id="39" name="Rectangle 172">
          <a:extLst>
            <a:ext uri="{FF2B5EF4-FFF2-40B4-BE49-F238E27FC236}">
              <a16:creationId xmlns:a16="http://schemas.microsoft.com/office/drawing/2014/main" id="{0B0DF655-91EF-4FD6-AC7C-668258300FE3}"/>
            </a:ext>
          </a:extLst>
        </xdr:cNvPr>
        <xdr:cNvSpPr>
          <a:spLocks noChangeArrowheads="1"/>
        </xdr:cNvSpPr>
      </xdr:nvSpPr>
      <xdr:spPr bwMode="auto">
        <a:xfrm>
          <a:off x="44881800" y="69342000"/>
          <a:ext cx="7874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1149350</xdr:colOff>
      <xdr:row>168</xdr:row>
      <xdr:rowOff>685800</xdr:rowOff>
    </xdr:from>
    <xdr:to>
      <xdr:col>57</xdr:col>
      <xdr:colOff>1035050</xdr:colOff>
      <xdr:row>169</xdr:row>
      <xdr:rowOff>641350</xdr:rowOff>
    </xdr:to>
    <xdr:sp macro="" textlink="">
      <xdr:nvSpPr>
        <xdr:cNvPr id="40" name="Rectangle 172">
          <a:extLst>
            <a:ext uri="{FF2B5EF4-FFF2-40B4-BE49-F238E27FC236}">
              <a16:creationId xmlns:a16="http://schemas.microsoft.com/office/drawing/2014/main" id="{90C22D81-3BEE-4068-AA58-505258E73F00}"/>
            </a:ext>
          </a:extLst>
        </xdr:cNvPr>
        <xdr:cNvSpPr>
          <a:spLocks noChangeArrowheads="1"/>
        </xdr:cNvSpPr>
      </xdr:nvSpPr>
      <xdr:spPr bwMode="auto">
        <a:xfrm>
          <a:off x="44881800" y="69754750"/>
          <a:ext cx="7874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1022350</xdr:colOff>
      <xdr:row>167</xdr:row>
      <xdr:rowOff>666750</xdr:rowOff>
    </xdr:from>
    <xdr:to>
      <xdr:col>57</xdr:col>
      <xdr:colOff>895350</xdr:colOff>
      <xdr:row>168</xdr:row>
      <xdr:rowOff>615950</xdr:rowOff>
    </xdr:to>
    <xdr:sp macro="" textlink="">
      <xdr:nvSpPr>
        <xdr:cNvPr id="41" name="Rectangle 172">
          <a:extLst>
            <a:ext uri="{FF2B5EF4-FFF2-40B4-BE49-F238E27FC236}">
              <a16:creationId xmlns:a16="http://schemas.microsoft.com/office/drawing/2014/main" id="{11916F70-5127-4686-B2E5-590F32958C3B}"/>
            </a:ext>
          </a:extLst>
        </xdr:cNvPr>
        <xdr:cNvSpPr>
          <a:spLocks noChangeArrowheads="1"/>
        </xdr:cNvSpPr>
      </xdr:nvSpPr>
      <xdr:spPr bwMode="auto">
        <a:xfrm>
          <a:off x="44881800" y="69342000"/>
          <a:ext cx="7874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53</xdr:col>
      <xdr:colOff>939800</xdr:colOff>
      <xdr:row>5</xdr:row>
      <xdr:rowOff>831850</xdr:rowOff>
    </xdr:from>
    <xdr:to>
      <xdr:col>54</xdr:col>
      <xdr:colOff>114300</xdr:colOff>
      <xdr:row>6</xdr:row>
      <xdr:rowOff>6350</xdr:rowOff>
    </xdr:to>
    <xdr:sp macro="" textlink="">
      <xdr:nvSpPr>
        <xdr:cNvPr id="43" name="AutoShape 5">
          <a:extLst>
            <a:ext uri="{FF2B5EF4-FFF2-40B4-BE49-F238E27FC236}">
              <a16:creationId xmlns:a16="http://schemas.microsoft.com/office/drawing/2014/main" id="{FFF1EDC6-897B-4261-988D-71F43770D2B7}"/>
            </a:ext>
          </a:extLst>
        </xdr:cNvPr>
        <xdr:cNvSpPr>
          <a:spLocks noChangeArrowheads="1"/>
        </xdr:cNvSpPr>
      </xdr:nvSpPr>
      <xdr:spPr bwMode="auto">
        <a:xfrm flipV="1">
          <a:off x="42519600" y="2476500"/>
          <a:ext cx="114300" cy="63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61</xdr:col>
      <xdr:colOff>747711</xdr:colOff>
      <xdr:row>163</xdr:row>
      <xdr:rowOff>152400</xdr:rowOff>
    </xdr:from>
    <xdr:to>
      <xdr:col>64</xdr:col>
      <xdr:colOff>784245</xdr:colOff>
      <xdr:row>164</xdr:row>
      <xdr:rowOff>152400</xdr:rowOff>
    </xdr:to>
    <xdr:sp macro="" textlink="">
      <xdr:nvSpPr>
        <xdr:cNvPr id="44" name="AutoShape 169">
          <a:extLst>
            <a:ext uri="{FF2B5EF4-FFF2-40B4-BE49-F238E27FC236}">
              <a16:creationId xmlns:a16="http://schemas.microsoft.com/office/drawing/2014/main" id="{929FB96B-8DEC-439E-986B-C964AC0DB8EB}"/>
            </a:ext>
          </a:extLst>
        </xdr:cNvPr>
        <xdr:cNvSpPr>
          <a:spLocks noChangeArrowheads="1"/>
        </xdr:cNvSpPr>
      </xdr:nvSpPr>
      <xdr:spPr bwMode="auto">
        <a:xfrm>
          <a:off x="48779111" y="67430650"/>
          <a:ext cx="2398734" cy="412750"/>
        </a:xfrm>
        <a:prstGeom prst="wedgeRoundRectCallout">
          <a:avLst>
            <a:gd name="adj1" fmla="val -43915"/>
            <a:gd name="adj2" fmla="val 154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45" name="AutoShape 168">
          <a:extLst>
            <a:ext uri="{FF2B5EF4-FFF2-40B4-BE49-F238E27FC236}">
              <a16:creationId xmlns:a16="http://schemas.microsoft.com/office/drawing/2014/main" id="{7F58354E-01C0-4916-B8B1-7BD8372D14AB}"/>
            </a:ext>
          </a:extLst>
        </xdr:cNvPr>
        <xdr:cNvSpPr>
          <a:spLocks noChangeArrowheads="1"/>
        </xdr:cNvSpPr>
      </xdr:nvSpPr>
      <xdr:spPr bwMode="auto">
        <a:xfrm>
          <a:off x="44046776" y="3302000"/>
          <a:ext cx="14592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58</xdr:col>
      <xdr:colOff>998535</xdr:colOff>
      <xdr:row>8</xdr:row>
      <xdr:rowOff>0</xdr:rowOff>
    </xdr:from>
    <xdr:to>
      <xdr:col>60</xdr:col>
      <xdr:colOff>262942</xdr:colOff>
      <xdr:row>8</xdr:row>
      <xdr:rowOff>0</xdr:rowOff>
    </xdr:to>
    <xdr:sp macro="" textlink="">
      <xdr:nvSpPr>
        <xdr:cNvPr id="46" name="AutoShape 169">
          <a:extLst>
            <a:ext uri="{FF2B5EF4-FFF2-40B4-BE49-F238E27FC236}">
              <a16:creationId xmlns:a16="http://schemas.microsoft.com/office/drawing/2014/main" id="{5F02B595-2D6C-40A6-B577-84E7F7A83280}"/>
            </a:ext>
          </a:extLst>
        </xdr:cNvPr>
        <xdr:cNvSpPr>
          <a:spLocks noChangeArrowheads="1"/>
        </xdr:cNvSpPr>
      </xdr:nvSpPr>
      <xdr:spPr bwMode="auto">
        <a:xfrm>
          <a:off x="46458185" y="3302000"/>
          <a:ext cx="1048757" cy="0"/>
        </a:xfrm>
        <a:prstGeom prst="wedgeRoundRectCallout">
          <a:avLst>
            <a:gd name="adj1" fmla="val -69364"/>
            <a:gd name="adj2" fmla="val 680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47" name="AutoShape 168">
          <a:extLst>
            <a:ext uri="{FF2B5EF4-FFF2-40B4-BE49-F238E27FC236}">
              <a16:creationId xmlns:a16="http://schemas.microsoft.com/office/drawing/2014/main" id="{C2647DCB-CDBC-4939-B809-5B551B11966E}"/>
            </a:ext>
          </a:extLst>
        </xdr:cNvPr>
        <xdr:cNvSpPr>
          <a:spLocks noChangeArrowheads="1"/>
        </xdr:cNvSpPr>
      </xdr:nvSpPr>
      <xdr:spPr bwMode="auto">
        <a:xfrm>
          <a:off x="44046776" y="3302000"/>
          <a:ext cx="14592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21</xdr:col>
      <xdr:colOff>287335</xdr:colOff>
      <xdr:row>8</xdr:row>
      <xdr:rowOff>0</xdr:rowOff>
    </xdr:from>
    <xdr:to>
      <xdr:col>23</xdr:col>
      <xdr:colOff>88933</xdr:colOff>
      <xdr:row>8</xdr:row>
      <xdr:rowOff>0</xdr:rowOff>
    </xdr:to>
    <xdr:sp macro="" textlink="">
      <xdr:nvSpPr>
        <xdr:cNvPr id="48" name="AutoShape 169">
          <a:extLst>
            <a:ext uri="{FF2B5EF4-FFF2-40B4-BE49-F238E27FC236}">
              <a16:creationId xmlns:a16="http://schemas.microsoft.com/office/drawing/2014/main" id="{2401D96D-90D5-492F-A5AD-89C1B910FBD3}"/>
            </a:ext>
          </a:extLst>
        </xdr:cNvPr>
        <xdr:cNvSpPr>
          <a:spLocks noChangeArrowheads="1"/>
        </xdr:cNvSpPr>
      </xdr:nvSpPr>
      <xdr:spPr bwMode="auto">
        <a:xfrm>
          <a:off x="16822735" y="3302000"/>
          <a:ext cx="1376398" cy="0"/>
        </a:xfrm>
        <a:prstGeom prst="wedgeRoundRectCallout">
          <a:avLst>
            <a:gd name="adj1" fmla="val -69364"/>
            <a:gd name="adj2" fmla="val -738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31</xdr:col>
      <xdr:colOff>755650</xdr:colOff>
      <xdr:row>5</xdr:row>
      <xdr:rowOff>723900</xdr:rowOff>
    </xdr:from>
    <xdr:to>
      <xdr:col>32</xdr:col>
      <xdr:colOff>209550</xdr:colOff>
      <xdr:row>5</xdr:row>
      <xdr:rowOff>933450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6692B73A-D36D-424D-937D-98ADEB21C2C6}"/>
            </a:ext>
          </a:extLst>
        </xdr:cNvPr>
        <xdr:cNvSpPr>
          <a:spLocks noChangeArrowheads="1"/>
        </xdr:cNvSpPr>
      </xdr:nvSpPr>
      <xdr:spPr bwMode="auto">
        <a:xfrm flipV="1">
          <a:off x="25165050" y="2476500"/>
          <a:ext cx="24130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812800</xdr:colOff>
      <xdr:row>5</xdr:row>
      <xdr:rowOff>723900</xdr:rowOff>
    </xdr:from>
    <xdr:to>
      <xdr:col>37</xdr:col>
      <xdr:colOff>260350</xdr:colOff>
      <xdr:row>5</xdr:row>
      <xdr:rowOff>933450</xdr:rowOff>
    </xdr:to>
    <xdr:sp macro="" textlink="">
      <xdr:nvSpPr>
        <xdr:cNvPr id="50" name="AutoShape 5">
          <a:extLst>
            <a:ext uri="{FF2B5EF4-FFF2-40B4-BE49-F238E27FC236}">
              <a16:creationId xmlns:a16="http://schemas.microsoft.com/office/drawing/2014/main" id="{58750113-3084-4EE1-9D7C-F2009433C48D}"/>
            </a:ext>
          </a:extLst>
        </xdr:cNvPr>
        <xdr:cNvSpPr>
          <a:spLocks noChangeArrowheads="1"/>
        </xdr:cNvSpPr>
      </xdr:nvSpPr>
      <xdr:spPr bwMode="auto">
        <a:xfrm flipV="1">
          <a:off x="29133800" y="2476500"/>
          <a:ext cx="26035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57</xdr:col>
      <xdr:colOff>269874</xdr:colOff>
      <xdr:row>164</xdr:row>
      <xdr:rowOff>158750</xdr:rowOff>
    </xdr:from>
    <xdr:to>
      <xdr:col>58</xdr:col>
      <xdr:colOff>95250</xdr:colOff>
      <xdr:row>165</xdr:row>
      <xdr:rowOff>269875</xdr:rowOff>
    </xdr:to>
    <xdr:sp macro="" textlink="">
      <xdr:nvSpPr>
        <xdr:cNvPr id="51" name="Rectangle 172">
          <a:extLst>
            <a:ext uri="{FF2B5EF4-FFF2-40B4-BE49-F238E27FC236}">
              <a16:creationId xmlns:a16="http://schemas.microsoft.com/office/drawing/2014/main" id="{15AB67C3-0CCA-4477-A7E5-A8F9B8B8F90C}"/>
            </a:ext>
          </a:extLst>
        </xdr:cNvPr>
        <xdr:cNvSpPr>
          <a:spLocks noChangeArrowheads="1"/>
        </xdr:cNvSpPr>
      </xdr:nvSpPr>
      <xdr:spPr bwMode="auto">
        <a:xfrm>
          <a:off x="34782124" y="22764750"/>
          <a:ext cx="682626" cy="746125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71436</xdr:colOff>
      <xdr:row>171</xdr:row>
      <xdr:rowOff>0</xdr:rowOff>
    </xdr:from>
    <xdr:to>
      <xdr:col>37</xdr:col>
      <xdr:colOff>8071</xdr:colOff>
      <xdr:row>171</xdr:row>
      <xdr:rowOff>0</xdr:rowOff>
    </xdr:to>
    <xdr:sp macro="" textlink="">
      <xdr:nvSpPr>
        <xdr:cNvPr id="52" name="AutoShape 169">
          <a:extLst>
            <a:ext uri="{FF2B5EF4-FFF2-40B4-BE49-F238E27FC236}">
              <a16:creationId xmlns:a16="http://schemas.microsoft.com/office/drawing/2014/main" id="{4F35F213-671F-4F80-8337-ACDC552F72C7}"/>
            </a:ext>
          </a:extLst>
        </xdr:cNvPr>
        <xdr:cNvSpPr>
          <a:spLocks noChangeArrowheads="1"/>
        </xdr:cNvSpPr>
      </xdr:nvSpPr>
      <xdr:spPr bwMode="auto">
        <a:xfrm>
          <a:off x="26843036" y="70580250"/>
          <a:ext cx="2298835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62</xdr:col>
      <xdr:colOff>1104900</xdr:colOff>
      <xdr:row>207</xdr:row>
      <xdr:rowOff>381000</xdr:rowOff>
    </xdr:from>
    <xdr:to>
      <xdr:col>64</xdr:col>
      <xdr:colOff>762000</xdr:colOff>
      <xdr:row>208</xdr:row>
      <xdr:rowOff>342900</xdr:rowOff>
    </xdr:to>
    <xdr:sp macro="" textlink="">
      <xdr:nvSpPr>
        <xdr:cNvPr id="53" name="Rectangle 172">
          <a:extLst>
            <a:ext uri="{FF2B5EF4-FFF2-40B4-BE49-F238E27FC236}">
              <a16:creationId xmlns:a16="http://schemas.microsoft.com/office/drawing/2014/main" id="{1E5A2EEF-0B03-4135-A4D1-DE286579916E}"/>
            </a:ext>
          </a:extLst>
        </xdr:cNvPr>
        <xdr:cNvSpPr>
          <a:spLocks noChangeArrowheads="1"/>
        </xdr:cNvSpPr>
      </xdr:nvSpPr>
      <xdr:spPr bwMode="auto">
        <a:xfrm>
          <a:off x="49606200" y="84994750"/>
          <a:ext cx="1549400" cy="3746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747711</xdr:colOff>
      <xdr:row>171</xdr:row>
      <xdr:rowOff>0</xdr:rowOff>
    </xdr:from>
    <xdr:to>
      <xdr:col>64</xdr:col>
      <xdr:colOff>784245</xdr:colOff>
      <xdr:row>171</xdr:row>
      <xdr:rowOff>0</xdr:rowOff>
    </xdr:to>
    <xdr:sp macro="" textlink="">
      <xdr:nvSpPr>
        <xdr:cNvPr id="54" name="AutoShape 169">
          <a:extLst>
            <a:ext uri="{FF2B5EF4-FFF2-40B4-BE49-F238E27FC236}">
              <a16:creationId xmlns:a16="http://schemas.microsoft.com/office/drawing/2014/main" id="{98DD395C-C5DA-4B1D-9FF7-EF28603AB487}"/>
            </a:ext>
          </a:extLst>
        </xdr:cNvPr>
        <xdr:cNvSpPr>
          <a:spLocks noChangeArrowheads="1"/>
        </xdr:cNvSpPr>
      </xdr:nvSpPr>
      <xdr:spPr bwMode="auto">
        <a:xfrm>
          <a:off x="48779111" y="70580250"/>
          <a:ext cx="2398734" cy="0"/>
        </a:xfrm>
        <a:prstGeom prst="wedgeRoundRectCallout">
          <a:avLst>
            <a:gd name="adj1" fmla="val -43915"/>
            <a:gd name="adj2" fmla="val 154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57</xdr:col>
      <xdr:colOff>114300</xdr:colOff>
      <xdr:row>74</xdr:row>
      <xdr:rowOff>546100</xdr:rowOff>
    </xdr:from>
    <xdr:to>
      <xdr:col>59</xdr:col>
      <xdr:colOff>400050</xdr:colOff>
      <xdr:row>87</xdr:row>
      <xdr:rowOff>508000</xdr:rowOff>
    </xdr:to>
    <xdr:sp macro="" textlink="">
      <xdr:nvSpPr>
        <xdr:cNvPr id="55" name="Rectangle 172">
          <a:extLst>
            <a:ext uri="{FF2B5EF4-FFF2-40B4-BE49-F238E27FC236}">
              <a16:creationId xmlns:a16="http://schemas.microsoft.com/office/drawing/2014/main" id="{3E6BE6C6-EDA7-49E8-8547-B2B968463A69}"/>
            </a:ext>
          </a:extLst>
        </xdr:cNvPr>
        <xdr:cNvSpPr>
          <a:spLocks noChangeArrowheads="1"/>
        </xdr:cNvSpPr>
      </xdr:nvSpPr>
      <xdr:spPr bwMode="auto">
        <a:xfrm>
          <a:off x="44996100" y="30956250"/>
          <a:ext cx="1860550" cy="5365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825500</xdr:colOff>
      <xdr:row>5</xdr:row>
      <xdr:rowOff>698500</xdr:rowOff>
    </xdr:from>
    <xdr:to>
      <xdr:col>12</xdr:col>
      <xdr:colOff>228600</xdr:colOff>
      <xdr:row>5</xdr:row>
      <xdr:rowOff>908050</xdr:rowOff>
    </xdr:to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F458B65-F67E-43B7-9B08-25B17BC95F15}"/>
            </a:ext>
          </a:extLst>
        </xdr:cNvPr>
        <xdr:cNvSpPr>
          <a:spLocks noChangeArrowheads="1"/>
        </xdr:cNvSpPr>
      </xdr:nvSpPr>
      <xdr:spPr bwMode="auto">
        <a:xfrm flipV="1">
          <a:off x="9448800" y="2476500"/>
          <a:ext cx="228600" cy="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66</xdr:col>
      <xdr:colOff>600075</xdr:colOff>
      <xdr:row>71</xdr:row>
      <xdr:rowOff>120649</xdr:rowOff>
    </xdr:from>
    <xdr:to>
      <xdr:col>68</xdr:col>
      <xdr:colOff>552499</xdr:colOff>
      <xdr:row>71</xdr:row>
      <xdr:rowOff>584198</xdr:rowOff>
    </xdr:to>
    <xdr:sp macro="" textlink="">
      <xdr:nvSpPr>
        <xdr:cNvPr id="57" name="AutoShape 169">
          <a:extLst>
            <a:ext uri="{FF2B5EF4-FFF2-40B4-BE49-F238E27FC236}">
              <a16:creationId xmlns:a16="http://schemas.microsoft.com/office/drawing/2014/main" id="{D55822DA-99FA-465A-8F0A-AB59729027A1}"/>
            </a:ext>
          </a:extLst>
        </xdr:cNvPr>
        <xdr:cNvSpPr>
          <a:spLocks noChangeArrowheads="1"/>
        </xdr:cNvSpPr>
      </xdr:nvSpPr>
      <xdr:spPr bwMode="auto">
        <a:xfrm>
          <a:off x="52568475" y="29425899"/>
          <a:ext cx="1527224" cy="292099"/>
        </a:xfrm>
        <a:prstGeom prst="wedgeRoundRectCallout">
          <a:avLst>
            <a:gd name="adj1" fmla="val -14771"/>
            <a:gd name="adj2" fmla="val 16713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1149350</xdr:colOff>
      <xdr:row>224</xdr:row>
      <xdr:rowOff>495300</xdr:rowOff>
    </xdr:from>
    <xdr:to>
      <xdr:col>58</xdr:col>
      <xdr:colOff>1022350</xdr:colOff>
      <xdr:row>237</xdr:row>
      <xdr:rowOff>444500</xdr:rowOff>
    </xdr:to>
    <xdr:sp macro="" textlink="">
      <xdr:nvSpPr>
        <xdr:cNvPr id="60" name="Rectangle 172">
          <a:extLst>
            <a:ext uri="{FF2B5EF4-FFF2-40B4-BE49-F238E27FC236}">
              <a16:creationId xmlns:a16="http://schemas.microsoft.com/office/drawing/2014/main" id="{A4951176-5AD8-443C-AE50-69454C9B4FC2}"/>
            </a:ext>
          </a:extLst>
        </xdr:cNvPr>
        <xdr:cNvSpPr>
          <a:spLocks noChangeArrowheads="1"/>
        </xdr:cNvSpPr>
      </xdr:nvSpPr>
      <xdr:spPr bwMode="auto">
        <a:xfrm>
          <a:off x="45669200" y="92043250"/>
          <a:ext cx="787400" cy="5365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44450</xdr:rowOff>
    </xdr:from>
    <xdr:to>
      <xdr:col>9</xdr:col>
      <xdr:colOff>203200</xdr:colOff>
      <xdr:row>5</xdr:row>
      <xdr:rowOff>387350</xdr:rowOff>
    </xdr:to>
    <xdr:sp macro="" textlink="">
      <xdr:nvSpPr>
        <xdr:cNvPr id="61" name="Rectangle 159">
          <a:extLst>
            <a:ext uri="{FF2B5EF4-FFF2-40B4-BE49-F238E27FC236}">
              <a16:creationId xmlns:a16="http://schemas.microsoft.com/office/drawing/2014/main" id="{EB068A34-CE5B-4420-B9EB-5416C5A8FE2C}"/>
            </a:ext>
          </a:extLst>
        </xdr:cNvPr>
        <xdr:cNvSpPr>
          <a:spLocks noChangeArrowheads="1"/>
        </xdr:cNvSpPr>
      </xdr:nvSpPr>
      <xdr:spPr bwMode="auto">
        <a:xfrm>
          <a:off x="6299200" y="2108200"/>
          <a:ext cx="99060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581025</xdr:colOff>
      <xdr:row>4</xdr:row>
      <xdr:rowOff>228600</xdr:rowOff>
    </xdr:from>
    <xdr:to>
      <xdr:col>11</xdr:col>
      <xdr:colOff>682625</xdr:colOff>
      <xdr:row>5</xdr:row>
      <xdr:rowOff>622300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83295ADF-2CC5-4439-AF3F-69C6412DDDD5}"/>
            </a:ext>
          </a:extLst>
        </xdr:cNvPr>
        <xdr:cNvSpPr txBox="1"/>
      </xdr:nvSpPr>
      <xdr:spPr>
        <a:xfrm>
          <a:off x="6880225" y="1879600"/>
          <a:ext cx="2463800" cy="5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12</xdr:col>
      <xdr:colOff>503183</xdr:colOff>
      <xdr:row>5</xdr:row>
      <xdr:rowOff>558800</xdr:rowOff>
    </xdr:from>
    <xdr:to>
      <xdr:col>13</xdr:col>
      <xdr:colOff>188281</xdr:colOff>
      <xdr:row>5</xdr:row>
      <xdr:rowOff>644525</xdr:rowOff>
    </xdr:to>
    <xdr:sp macro="" textlink="">
      <xdr:nvSpPr>
        <xdr:cNvPr id="68" name="AutoShape 5">
          <a:extLst>
            <a:ext uri="{FF2B5EF4-FFF2-40B4-BE49-F238E27FC236}">
              <a16:creationId xmlns:a16="http://schemas.microsoft.com/office/drawing/2014/main" id="{138C2210-5734-4C6B-BA25-EE3B58EE7B21}"/>
            </a:ext>
          </a:extLst>
        </xdr:cNvPr>
        <xdr:cNvSpPr>
          <a:spLocks noChangeArrowheads="1"/>
        </xdr:cNvSpPr>
      </xdr:nvSpPr>
      <xdr:spPr bwMode="auto">
        <a:xfrm flipV="1">
          <a:off x="9141373" y="2575472"/>
          <a:ext cx="381408" cy="85725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216189</xdr:colOff>
      <xdr:row>89</xdr:row>
      <xdr:rowOff>269875</xdr:rowOff>
    </xdr:from>
    <xdr:to>
      <xdr:col>57</xdr:col>
      <xdr:colOff>612487</xdr:colOff>
      <xdr:row>89</xdr:row>
      <xdr:rowOff>377825</xdr:rowOff>
    </xdr:to>
    <xdr:sp macro="" textlink="">
      <xdr:nvSpPr>
        <xdr:cNvPr id="69" name="AutoShape 5">
          <a:extLst>
            <a:ext uri="{FF2B5EF4-FFF2-40B4-BE49-F238E27FC236}">
              <a16:creationId xmlns:a16="http://schemas.microsoft.com/office/drawing/2014/main" id="{AAD0A808-D603-4304-AE9E-748318B8FF1F}"/>
            </a:ext>
          </a:extLst>
        </xdr:cNvPr>
        <xdr:cNvSpPr>
          <a:spLocks noChangeArrowheads="1"/>
        </xdr:cNvSpPr>
      </xdr:nvSpPr>
      <xdr:spPr bwMode="auto">
        <a:xfrm flipV="1">
          <a:off x="31712189" y="14398625"/>
          <a:ext cx="396298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451716</xdr:colOff>
      <xdr:row>5</xdr:row>
      <xdr:rowOff>539750</xdr:rowOff>
    </xdr:from>
    <xdr:to>
      <xdr:col>32</xdr:col>
      <xdr:colOff>193964</xdr:colOff>
      <xdr:row>5</xdr:row>
      <xdr:rowOff>647700</xdr:rowOff>
    </xdr:to>
    <xdr:sp macro="" textlink="">
      <xdr:nvSpPr>
        <xdr:cNvPr id="71" name="AutoShape 5">
          <a:extLst>
            <a:ext uri="{FF2B5EF4-FFF2-40B4-BE49-F238E27FC236}">
              <a16:creationId xmlns:a16="http://schemas.microsoft.com/office/drawing/2014/main" id="{4EF57901-5387-40A8-B1F8-AB488C853B73}"/>
            </a:ext>
          </a:extLst>
        </xdr:cNvPr>
        <xdr:cNvSpPr>
          <a:spLocks noChangeArrowheads="1"/>
        </xdr:cNvSpPr>
      </xdr:nvSpPr>
      <xdr:spPr bwMode="auto">
        <a:xfrm flipV="1">
          <a:off x="22184591" y="2571750"/>
          <a:ext cx="424873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514131</xdr:colOff>
      <xdr:row>5</xdr:row>
      <xdr:rowOff>539750</xdr:rowOff>
    </xdr:from>
    <xdr:to>
      <xdr:col>17</xdr:col>
      <xdr:colOff>179025</xdr:colOff>
      <xdr:row>5</xdr:row>
      <xdr:rowOff>647700</xdr:rowOff>
    </xdr:to>
    <xdr:sp macro="" textlink="">
      <xdr:nvSpPr>
        <xdr:cNvPr id="72" name="AutoShape 5">
          <a:extLst>
            <a:ext uri="{FF2B5EF4-FFF2-40B4-BE49-F238E27FC236}">
              <a16:creationId xmlns:a16="http://schemas.microsoft.com/office/drawing/2014/main" id="{A74E5499-705D-4F22-9DCB-5C767AF89235}"/>
            </a:ext>
          </a:extLst>
        </xdr:cNvPr>
        <xdr:cNvSpPr>
          <a:spLocks noChangeArrowheads="1"/>
        </xdr:cNvSpPr>
      </xdr:nvSpPr>
      <xdr:spPr bwMode="auto">
        <a:xfrm flipV="1">
          <a:off x="11937562" y="2556422"/>
          <a:ext cx="361204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62</xdr:col>
      <xdr:colOff>146050</xdr:colOff>
      <xdr:row>312</xdr:row>
      <xdr:rowOff>901700</xdr:rowOff>
    </xdr:from>
    <xdr:to>
      <xdr:col>63</xdr:col>
      <xdr:colOff>38100</xdr:colOff>
      <xdr:row>313</xdr:row>
      <xdr:rowOff>857250</xdr:rowOff>
    </xdr:to>
    <xdr:sp macro="" textlink="">
      <xdr:nvSpPr>
        <xdr:cNvPr id="65" name="Rectangle 172">
          <a:extLst>
            <a:ext uri="{FF2B5EF4-FFF2-40B4-BE49-F238E27FC236}">
              <a16:creationId xmlns:a16="http://schemas.microsoft.com/office/drawing/2014/main" id="{00FF7B55-77DF-4F61-BB66-5F427F1F82C2}"/>
            </a:ext>
          </a:extLst>
        </xdr:cNvPr>
        <xdr:cNvSpPr>
          <a:spLocks noChangeArrowheads="1"/>
        </xdr:cNvSpPr>
      </xdr:nvSpPr>
      <xdr:spPr bwMode="auto">
        <a:xfrm>
          <a:off x="36033075" y="39757350"/>
          <a:ext cx="619125" cy="6477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1149350</xdr:colOff>
      <xdr:row>313</xdr:row>
      <xdr:rowOff>495300</xdr:rowOff>
    </xdr:from>
    <xdr:to>
      <xdr:col>58</xdr:col>
      <xdr:colOff>1022350</xdr:colOff>
      <xdr:row>326</xdr:row>
      <xdr:rowOff>444500</xdr:rowOff>
    </xdr:to>
    <xdr:sp macro="" textlink="">
      <xdr:nvSpPr>
        <xdr:cNvPr id="66" name="Rectangle 172">
          <a:extLst>
            <a:ext uri="{FF2B5EF4-FFF2-40B4-BE49-F238E27FC236}">
              <a16:creationId xmlns:a16="http://schemas.microsoft.com/office/drawing/2014/main" id="{C4736773-38A0-4923-9FD9-1FDE0947BFDB}"/>
            </a:ext>
          </a:extLst>
        </xdr:cNvPr>
        <xdr:cNvSpPr>
          <a:spLocks noChangeArrowheads="1"/>
        </xdr:cNvSpPr>
      </xdr:nvSpPr>
      <xdr:spPr bwMode="auto">
        <a:xfrm>
          <a:off x="32718375" y="40271700"/>
          <a:ext cx="1009650" cy="1524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1149350</xdr:colOff>
      <xdr:row>307</xdr:row>
      <xdr:rowOff>495300</xdr:rowOff>
    </xdr:from>
    <xdr:to>
      <xdr:col>58</xdr:col>
      <xdr:colOff>1022350</xdr:colOff>
      <xdr:row>320</xdr:row>
      <xdr:rowOff>444500</xdr:rowOff>
    </xdr:to>
    <xdr:sp macro="" textlink="">
      <xdr:nvSpPr>
        <xdr:cNvPr id="67" name="Rectangle 172">
          <a:extLst>
            <a:ext uri="{FF2B5EF4-FFF2-40B4-BE49-F238E27FC236}">
              <a16:creationId xmlns:a16="http://schemas.microsoft.com/office/drawing/2014/main" id="{734F956E-3D3D-4B2E-9906-A6220FF943F5}"/>
            </a:ext>
          </a:extLst>
        </xdr:cNvPr>
        <xdr:cNvSpPr>
          <a:spLocks noChangeArrowheads="1"/>
        </xdr:cNvSpPr>
      </xdr:nvSpPr>
      <xdr:spPr bwMode="auto">
        <a:xfrm>
          <a:off x="32718375" y="36385500"/>
          <a:ext cx="1009650" cy="40386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634999</xdr:colOff>
      <xdr:row>64</xdr:row>
      <xdr:rowOff>460375</xdr:rowOff>
    </xdr:from>
    <xdr:to>
      <xdr:col>21</xdr:col>
      <xdr:colOff>496815</xdr:colOff>
      <xdr:row>65</xdr:row>
      <xdr:rowOff>381109</xdr:rowOff>
    </xdr:to>
    <xdr:sp macro="" textlink="">
      <xdr:nvSpPr>
        <xdr:cNvPr id="75" name="四角形吹き出し 39">
          <a:extLst>
            <a:ext uri="{FF2B5EF4-FFF2-40B4-BE49-F238E27FC236}">
              <a16:creationId xmlns:a16="http://schemas.microsoft.com/office/drawing/2014/main" id="{002722ED-27EA-4345-A850-D8D3E8C0EFCD}"/>
            </a:ext>
          </a:extLst>
        </xdr:cNvPr>
        <xdr:cNvSpPr/>
      </xdr:nvSpPr>
      <xdr:spPr>
        <a:xfrm>
          <a:off x="14700249" y="7572375"/>
          <a:ext cx="2052566" cy="396984"/>
        </a:xfrm>
        <a:prstGeom prst="wedgeRectCallout">
          <a:avLst>
            <a:gd name="adj1" fmla="val -54797"/>
            <a:gd name="adj2" fmla="val -17837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27</xdr:col>
      <xdr:colOff>79373</xdr:colOff>
      <xdr:row>87</xdr:row>
      <xdr:rowOff>282575</xdr:rowOff>
    </xdr:from>
    <xdr:to>
      <xdr:col>32</xdr:col>
      <xdr:colOff>74612</xdr:colOff>
      <xdr:row>88</xdr:row>
      <xdr:rowOff>527051</xdr:rowOff>
    </xdr:to>
    <xdr:sp macro="" textlink="">
      <xdr:nvSpPr>
        <xdr:cNvPr id="80" name="四角形吹き出し 39">
          <a:extLst>
            <a:ext uri="{FF2B5EF4-FFF2-40B4-BE49-F238E27FC236}">
              <a16:creationId xmlns:a16="http://schemas.microsoft.com/office/drawing/2014/main" id="{22B07FE6-8C14-4FF9-B8EC-FE099A5B0E4B}"/>
            </a:ext>
          </a:extLst>
        </xdr:cNvPr>
        <xdr:cNvSpPr/>
      </xdr:nvSpPr>
      <xdr:spPr>
        <a:xfrm>
          <a:off x="19034123" y="16737013"/>
          <a:ext cx="3448052" cy="863601"/>
        </a:xfrm>
        <a:prstGeom prst="wedgeRectCallout">
          <a:avLst>
            <a:gd name="adj1" fmla="val -10419"/>
            <a:gd name="adj2" fmla="val -3347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生産負荷高の為、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月にスライド（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MA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調整済）</a:t>
          </a:r>
        </a:p>
      </xdr:txBody>
    </xdr:sp>
    <xdr:clientData/>
  </xdr:twoCellAnchor>
  <xdr:twoCellAnchor>
    <xdr:from>
      <xdr:col>58</xdr:col>
      <xdr:colOff>349250</xdr:colOff>
      <xdr:row>164</xdr:row>
      <xdr:rowOff>285750</xdr:rowOff>
    </xdr:from>
    <xdr:to>
      <xdr:col>58</xdr:col>
      <xdr:colOff>1039813</xdr:colOff>
      <xdr:row>165</xdr:row>
      <xdr:rowOff>381000</xdr:rowOff>
    </xdr:to>
    <xdr:sp macro="" textlink="">
      <xdr:nvSpPr>
        <xdr:cNvPr id="73" name="Rectangle 172">
          <a:extLst>
            <a:ext uri="{FF2B5EF4-FFF2-40B4-BE49-F238E27FC236}">
              <a16:creationId xmlns:a16="http://schemas.microsoft.com/office/drawing/2014/main" id="{39C90351-BF04-4F74-B82B-8182CF98A8A8}"/>
            </a:ext>
          </a:extLst>
        </xdr:cNvPr>
        <xdr:cNvSpPr>
          <a:spLocks noChangeArrowheads="1"/>
        </xdr:cNvSpPr>
      </xdr:nvSpPr>
      <xdr:spPr bwMode="auto">
        <a:xfrm>
          <a:off x="35718750" y="22891750"/>
          <a:ext cx="690563" cy="730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190500</xdr:colOff>
      <xdr:row>165</xdr:row>
      <xdr:rowOff>444500</xdr:rowOff>
    </xdr:from>
    <xdr:to>
      <xdr:col>58</xdr:col>
      <xdr:colOff>23813</xdr:colOff>
      <xdr:row>166</xdr:row>
      <xdr:rowOff>539750</xdr:rowOff>
    </xdr:to>
    <xdr:sp macro="" textlink="">
      <xdr:nvSpPr>
        <xdr:cNvPr id="74" name="Rectangle 172">
          <a:extLst>
            <a:ext uri="{FF2B5EF4-FFF2-40B4-BE49-F238E27FC236}">
              <a16:creationId xmlns:a16="http://schemas.microsoft.com/office/drawing/2014/main" id="{7B931CAA-6D3D-4932-88B8-26008CDA002E}"/>
            </a:ext>
          </a:extLst>
        </xdr:cNvPr>
        <xdr:cNvSpPr>
          <a:spLocks noChangeArrowheads="1"/>
        </xdr:cNvSpPr>
      </xdr:nvSpPr>
      <xdr:spPr bwMode="auto">
        <a:xfrm>
          <a:off x="34702750" y="23685500"/>
          <a:ext cx="690563" cy="730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540407</xdr:colOff>
      <xdr:row>5</xdr:row>
      <xdr:rowOff>539750</xdr:rowOff>
    </xdr:from>
    <xdr:to>
      <xdr:col>22</xdr:col>
      <xdr:colOff>218439</xdr:colOff>
      <xdr:row>5</xdr:row>
      <xdr:rowOff>647700</xdr:rowOff>
    </xdr:to>
    <xdr:sp macro="" textlink="">
      <xdr:nvSpPr>
        <xdr:cNvPr id="27" name="AutoShape 5">
          <a:extLst>
            <a:ext uri="{FF2B5EF4-FFF2-40B4-BE49-F238E27FC236}">
              <a16:creationId xmlns:a16="http://schemas.microsoft.com/office/drawing/2014/main" id="{E109D8DB-7E3F-D3F1-8CAF-067EE35C1D70}"/>
            </a:ext>
          </a:extLst>
        </xdr:cNvPr>
        <xdr:cNvSpPr>
          <a:spLocks noChangeArrowheads="1"/>
        </xdr:cNvSpPr>
      </xdr:nvSpPr>
      <xdr:spPr bwMode="auto">
        <a:xfrm flipV="1">
          <a:off x="15405976" y="2556422"/>
          <a:ext cx="361204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494424</xdr:colOff>
      <xdr:row>5</xdr:row>
      <xdr:rowOff>542925</xdr:rowOff>
    </xdr:from>
    <xdr:to>
      <xdr:col>27</xdr:col>
      <xdr:colOff>175631</xdr:colOff>
      <xdr:row>5</xdr:row>
      <xdr:rowOff>647700</xdr:rowOff>
    </xdr:to>
    <xdr:sp macro="" textlink="">
      <xdr:nvSpPr>
        <xdr:cNvPr id="42" name="AutoShape 5">
          <a:extLst>
            <a:ext uri="{FF2B5EF4-FFF2-40B4-BE49-F238E27FC236}">
              <a16:creationId xmlns:a16="http://schemas.microsoft.com/office/drawing/2014/main" id="{5B9F982D-38C6-D9B2-10AD-B282DBA7F5FF}"/>
            </a:ext>
          </a:extLst>
        </xdr:cNvPr>
        <xdr:cNvSpPr>
          <a:spLocks noChangeArrowheads="1"/>
        </xdr:cNvSpPr>
      </xdr:nvSpPr>
      <xdr:spPr bwMode="auto">
        <a:xfrm flipV="1">
          <a:off x="18775855" y="2559597"/>
          <a:ext cx="364379" cy="10477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675409</xdr:colOff>
      <xdr:row>160</xdr:row>
      <xdr:rowOff>571500</xdr:rowOff>
    </xdr:from>
    <xdr:ext cx="519181" cy="388696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1F3EAF1F-5610-402D-B1E1-247AD4AFDA00}"/>
            </a:ext>
          </a:extLst>
        </xdr:cNvPr>
        <xdr:cNvSpPr txBox="1"/>
      </xdr:nvSpPr>
      <xdr:spPr>
        <a:xfrm>
          <a:off x="7204364" y="21543818"/>
          <a:ext cx="519181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154</a:t>
          </a:r>
          <a:endParaRPr kumimoji="1" lang="ja-JP" altLang="en-US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245630</xdr:colOff>
      <xdr:row>161</xdr:row>
      <xdr:rowOff>259772</xdr:rowOff>
    </xdr:from>
    <xdr:ext cx="519181" cy="388696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5013A0AC-44E3-139D-3AB3-6D7B7A42212B}"/>
            </a:ext>
          </a:extLst>
        </xdr:cNvPr>
        <xdr:cNvSpPr txBox="1"/>
      </xdr:nvSpPr>
      <xdr:spPr>
        <a:xfrm>
          <a:off x="7467312" y="21855545"/>
          <a:ext cx="519181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104</a:t>
          </a:r>
          <a:endParaRPr kumimoji="1" lang="ja-JP" altLang="en-US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21</xdr:col>
      <xdr:colOff>17317</xdr:colOff>
      <xdr:row>77</xdr:row>
      <xdr:rowOff>9812</xdr:rowOff>
    </xdr:from>
    <xdr:to>
      <xdr:col>28</xdr:col>
      <xdr:colOff>17317</xdr:colOff>
      <xdr:row>77</xdr:row>
      <xdr:rowOff>623453</xdr:rowOff>
    </xdr:to>
    <xdr:sp macro="" textlink="">
      <xdr:nvSpPr>
        <xdr:cNvPr id="70" name="Rectangle 159">
          <a:extLst>
            <a:ext uri="{FF2B5EF4-FFF2-40B4-BE49-F238E27FC236}">
              <a16:creationId xmlns:a16="http://schemas.microsoft.com/office/drawing/2014/main" id="{154F8AB0-9C6F-386D-1A62-72948C082951}"/>
            </a:ext>
          </a:extLst>
        </xdr:cNvPr>
        <xdr:cNvSpPr>
          <a:spLocks noChangeArrowheads="1"/>
        </xdr:cNvSpPr>
      </xdr:nvSpPr>
      <xdr:spPr bwMode="auto">
        <a:xfrm>
          <a:off x="14858999" y="14262676"/>
          <a:ext cx="4849091" cy="613641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88</xdr:row>
      <xdr:rowOff>0</xdr:rowOff>
    </xdr:from>
    <xdr:to>
      <xdr:col>68</xdr:col>
      <xdr:colOff>151253</xdr:colOff>
      <xdr:row>88</xdr:row>
      <xdr:rowOff>480919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C17911FA-AD85-4175-A901-165A6F9C5D03}"/>
            </a:ext>
          </a:extLst>
        </xdr:cNvPr>
        <xdr:cNvSpPr txBox="1">
          <a:spLocks noChangeArrowheads="1"/>
        </xdr:cNvSpPr>
      </xdr:nvSpPr>
      <xdr:spPr bwMode="auto">
        <a:xfrm>
          <a:off x="36749182" y="17214273"/>
          <a:ext cx="3060707" cy="480919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2025.4.21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0</xdr:colOff>
      <xdr:row>88</xdr:row>
      <xdr:rowOff>0</xdr:rowOff>
    </xdr:from>
    <xdr:to>
      <xdr:col>68</xdr:col>
      <xdr:colOff>151253</xdr:colOff>
      <xdr:row>88</xdr:row>
      <xdr:rowOff>480919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7AED52BB-82BA-4DD0-96B9-11CB25CA2E7D}"/>
            </a:ext>
          </a:extLst>
        </xdr:cNvPr>
        <xdr:cNvSpPr txBox="1">
          <a:spLocks noChangeArrowheads="1"/>
        </xdr:cNvSpPr>
      </xdr:nvSpPr>
      <xdr:spPr bwMode="auto">
        <a:xfrm>
          <a:off x="36749182" y="17214273"/>
          <a:ext cx="3060707" cy="480919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2025.4.21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34</xdr:col>
      <xdr:colOff>568326</xdr:colOff>
      <xdr:row>4</xdr:row>
      <xdr:rowOff>291811</xdr:rowOff>
    </xdr:from>
    <xdr:to>
      <xdr:col>39</xdr:col>
      <xdr:colOff>168571</xdr:colOff>
      <xdr:row>5</xdr:row>
      <xdr:rowOff>342951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CF856FC8-5D9A-40CF-82EB-9E6CA6B10EA2}"/>
            </a:ext>
          </a:extLst>
        </xdr:cNvPr>
        <xdr:cNvSpPr txBox="1">
          <a:spLocks noChangeArrowheads="1"/>
        </xdr:cNvSpPr>
      </xdr:nvSpPr>
      <xdr:spPr bwMode="auto">
        <a:xfrm>
          <a:off x="24415462" y="1885084"/>
          <a:ext cx="3063882" cy="484094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2025.4.21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393700</xdr:colOff>
      <xdr:row>29</xdr:row>
      <xdr:rowOff>38100</xdr:rowOff>
    </xdr:from>
    <xdr:to>
      <xdr:col>32</xdr:col>
      <xdr:colOff>381000</xdr:colOff>
      <xdr:row>34</xdr:row>
      <xdr:rowOff>457200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84E7DAD-9F3B-94F0-E513-A73435133355}"/>
            </a:ext>
          </a:extLst>
        </xdr:cNvPr>
        <xdr:cNvSpPr/>
      </xdr:nvSpPr>
      <xdr:spPr>
        <a:xfrm>
          <a:off x="15049500" y="5232400"/>
          <a:ext cx="7391400" cy="2832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6600"/>
            <a:t>派生違い</a:t>
          </a:r>
        </a:p>
      </xdr:txBody>
    </xdr:sp>
    <xdr:clientData/>
  </xdr:twoCellAnchor>
  <xdr:twoCellAnchor>
    <xdr:from>
      <xdr:col>21</xdr:col>
      <xdr:colOff>41184</xdr:colOff>
      <xdr:row>78</xdr:row>
      <xdr:rowOff>287836</xdr:rowOff>
    </xdr:from>
    <xdr:to>
      <xdr:col>32</xdr:col>
      <xdr:colOff>27214</xdr:colOff>
      <xdr:row>89</xdr:row>
      <xdr:rowOff>160836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C89BD31C-A1AE-988A-7F99-C486190D3789}"/>
            </a:ext>
          </a:extLst>
        </xdr:cNvPr>
        <xdr:cNvSpPr/>
      </xdr:nvSpPr>
      <xdr:spPr>
        <a:xfrm>
          <a:off x="14562727" y="15070636"/>
          <a:ext cx="7410087" cy="285568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5400"/>
            <a:t>派生ちがい</a:t>
          </a:r>
        </a:p>
      </xdr:txBody>
    </xdr:sp>
    <xdr:clientData/>
  </xdr:twoCellAnchor>
  <xdr:twoCellAnchor>
    <xdr:from>
      <xdr:col>21</xdr:col>
      <xdr:colOff>90805</xdr:colOff>
      <xdr:row>69</xdr:row>
      <xdr:rowOff>227965</xdr:rowOff>
    </xdr:from>
    <xdr:to>
      <xdr:col>32</xdr:col>
      <xdr:colOff>76200</xdr:colOff>
      <xdr:row>74</xdr:row>
      <xdr:rowOff>405130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9D855754-EC07-9B14-B455-76356737FF69}"/>
            </a:ext>
          </a:extLst>
        </xdr:cNvPr>
        <xdr:cNvSpPr/>
      </xdr:nvSpPr>
      <xdr:spPr>
        <a:xfrm>
          <a:off x="14746605" y="9892665"/>
          <a:ext cx="7389495" cy="283146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3800"/>
            <a:t>単独</a:t>
          </a:r>
        </a:p>
      </xdr:txBody>
    </xdr:sp>
    <xdr:clientData/>
  </xdr:twoCellAnchor>
  <xdr:twoCellAnchor>
    <xdr:from>
      <xdr:col>23</xdr:col>
      <xdr:colOff>269240</xdr:colOff>
      <xdr:row>162</xdr:row>
      <xdr:rowOff>113665</xdr:rowOff>
    </xdr:from>
    <xdr:to>
      <xdr:col>34</xdr:col>
      <xdr:colOff>253365</xdr:colOff>
      <xdr:row>166</xdr:row>
      <xdr:rowOff>454025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D3E4C9CC-0C6A-A431-F772-377B22F98008}"/>
            </a:ext>
          </a:extLst>
        </xdr:cNvPr>
        <xdr:cNvSpPr/>
      </xdr:nvSpPr>
      <xdr:spPr>
        <a:xfrm>
          <a:off x="16271240" y="22237065"/>
          <a:ext cx="7388225" cy="28295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000"/>
            <a:t>CRF</a:t>
          </a:r>
          <a:r>
            <a:rPr kumimoji="1" lang="ja-JP" altLang="en-US" sz="4000"/>
            <a:t>系</a:t>
          </a:r>
          <a:endParaRPr kumimoji="1" lang="en-US" altLang="ja-JP" sz="4000"/>
        </a:p>
        <a:p>
          <a:pPr algn="l"/>
          <a:r>
            <a:rPr kumimoji="1" lang="ja-JP" altLang="en-US" sz="4000"/>
            <a:t>オレンジ：車組直通</a:t>
          </a:r>
        </a:p>
      </xdr:txBody>
    </xdr:sp>
    <xdr:clientData/>
  </xdr:twoCellAnchor>
  <xdr:twoCellAnchor>
    <xdr:from>
      <xdr:col>20</xdr:col>
      <xdr:colOff>134348</xdr:colOff>
      <xdr:row>212</xdr:row>
      <xdr:rowOff>530315</xdr:rowOff>
    </xdr:from>
    <xdr:to>
      <xdr:col>31</xdr:col>
      <xdr:colOff>119108</xdr:colOff>
      <xdr:row>217</xdr:row>
      <xdr:rowOff>250280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83A9811C-7044-2E64-44F9-AD8C4D9935B2}"/>
            </a:ext>
          </a:extLst>
        </xdr:cNvPr>
        <xdr:cNvSpPr/>
      </xdr:nvSpPr>
      <xdr:spPr>
        <a:xfrm>
          <a:off x="13980977" y="28419515"/>
          <a:ext cx="7408817" cy="287682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000"/>
            <a:t>GL</a:t>
          </a:r>
          <a:r>
            <a:rPr kumimoji="1" lang="ja-JP" altLang="en-US" sz="4000"/>
            <a:t>系</a:t>
          </a:r>
        </a:p>
      </xdr:txBody>
    </xdr:sp>
    <xdr:clientData/>
  </xdr:twoCellAnchor>
  <xdr:twoCellAnchor>
    <xdr:from>
      <xdr:col>9</xdr:col>
      <xdr:colOff>367665</xdr:colOff>
      <xdr:row>32</xdr:row>
      <xdr:rowOff>154849</xdr:rowOff>
    </xdr:from>
    <xdr:to>
      <xdr:col>15</xdr:col>
      <xdr:colOff>24765</xdr:colOff>
      <xdr:row>37</xdr:row>
      <xdr:rowOff>345349</xdr:rowOff>
    </xdr:to>
    <xdr:sp macro="" textlink="">
      <xdr:nvSpPr>
        <xdr:cNvPr id="81" name="吹き出し: 四角形 80">
          <a:extLst>
            <a:ext uri="{FF2B5EF4-FFF2-40B4-BE49-F238E27FC236}">
              <a16:creationId xmlns:a16="http://schemas.microsoft.com/office/drawing/2014/main" id="{4869AD79-449C-70B2-69B4-707A88B5C2DC}"/>
            </a:ext>
          </a:extLst>
        </xdr:cNvPr>
        <xdr:cNvSpPr/>
      </xdr:nvSpPr>
      <xdr:spPr>
        <a:xfrm>
          <a:off x="6790236" y="6795135"/>
          <a:ext cx="3706586" cy="2715985"/>
        </a:xfrm>
        <a:prstGeom prst="wedgeRectCallout">
          <a:avLst>
            <a:gd name="adj1" fmla="val -59554"/>
            <a:gd name="adj2" fmla="val -868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4000"/>
            <a:t>先月入ってきた分が赤色</a:t>
          </a:r>
        </a:p>
      </xdr:txBody>
    </xdr:sp>
    <xdr:clientData/>
  </xdr:twoCellAnchor>
  <xdr:twoCellAnchor>
    <xdr:from>
      <xdr:col>0</xdr:col>
      <xdr:colOff>368300</xdr:colOff>
      <xdr:row>92</xdr:row>
      <xdr:rowOff>584200</xdr:rowOff>
    </xdr:from>
    <xdr:to>
      <xdr:col>68</xdr:col>
      <xdr:colOff>609600</xdr:colOff>
      <xdr:row>92</xdr:row>
      <xdr:rowOff>584200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C0720384-0B0D-1980-A2A0-5BCF42BD2BCF}"/>
            </a:ext>
          </a:extLst>
        </xdr:cNvPr>
        <xdr:cNvCxnSpPr/>
      </xdr:nvCxnSpPr>
      <xdr:spPr>
        <a:xfrm>
          <a:off x="368300" y="20205700"/>
          <a:ext cx="39116000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245110</xdr:colOff>
      <xdr:row>396</xdr:row>
      <xdr:rowOff>112395</xdr:rowOff>
    </xdr:from>
    <xdr:to>
      <xdr:col>26</xdr:col>
      <xdr:colOff>228600</xdr:colOff>
      <xdr:row>404</xdr:row>
      <xdr:rowOff>197485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C7D3ACB5-97BA-C0D4-8DDB-9590DA158AEE}"/>
            </a:ext>
          </a:extLst>
        </xdr:cNvPr>
        <xdr:cNvSpPr/>
      </xdr:nvSpPr>
      <xdr:spPr>
        <a:xfrm>
          <a:off x="5325110" y="33081595"/>
          <a:ext cx="12924790" cy="282829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4000"/>
            <a:t>設備が違うため負荷を分けている</a:t>
          </a:r>
          <a:endParaRPr kumimoji="1" lang="en-US" altLang="ja-JP" sz="4000"/>
        </a:p>
        <a:p>
          <a:pPr algn="l"/>
          <a:r>
            <a:rPr kumimoji="1" lang="en-US" altLang="ja-JP" sz="4000"/>
            <a:t>SUB</a:t>
          </a:r>
          <a:r>
            <a:rPr kumimoji="1" lang="ja-JP" altLang="en-US" sz="4000"/>
            <a:t>のほうで作っている部番も反映されている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825500</xdr:colOff>
      <xdr:row>5</xdr:row>
      <xdr:rowOff>698500</xdr:rowOff>
    </xdr:from>
    <xdr:to>
      <xdr:col>17</xdr:col>
      <xdr:colOff>228600</xdr:colOff>
      <xdr:row>5</xdr:row>
      <xdr:rowOff>908050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E7F2175-12E9-4F15-849F-216CB6BCC1B3}"/>
            </a:ext>
          </a:extLst>
        </xdr:cNvPr>
        <xdr:cNvSpPr>
          <a:spLocks noChangeArrowheads="1"/>
        </xdr:cNvSpPr>
      </xdr:nvSpPr>
      <xdr:spPr bwMode="auto">
        <a:xfrm flipV="1">
          <a:off x="12077700" y="2686050"/>
          <a:ext cx="228600" cy="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67</xdr:col>
      <xdr:colOff>203200</xdr:colOff>
      <xdr:row>91</xdr:row>
      <xdr:rowOff>514350</xdr:rowOff>
    </xdr:from>
    <xdr:to>
      <xdr:col>67</xdr:col>
      <xdr:colOff>431800</xdr:colOff>
      <xdr:row>91</xdr:row>
      <xdr:rowOff>514350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6FEE1F4A-8BB9-498E-B8F8-ADB9D18C2DDC}"/>
            </a:ext>
          </a:extLst>
        </xdr:cNvPr>
        <xdr:cNvSpPr>
          <a:spLocks noChangeArrowheads="1"/>
        </xdr:cNvSpPr>
      </xdr:nvSpPr>
      <xdr:spPr bwMode="auto">
        <a:xfrm flipV="1">
          <a:off x="39655750" y="25603200"/>
          <a:ext cx="22860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850900</xdr:colOff>
      <xdr:row>415</xdr:row>
      <xdr:rowOff>177800</xdr:rowOff>
    </xdr:from>
    <xdr:to>
      <xdr:col>39</xdr:col>
      <xdr:colOff>965200</xdr:colOff>
      <xdr:row>416</xdr:row>
      <xdr:rowOff>228600</xdr:rowOff>
    </xdr:to>
    <xdr:sp macro="" textlink="">
      <xdr:nvSpPr>
        <xdr:cNvPr id="4" name="Rectangle 144">
          <a:extLst>
            <a:ext uri="{FF2B5EF4-FFF2-40B4-BE49-F238E27FC236}">
              <a16:creationId xmlns:a16="http://schemas.microsoft.com/office/drawing/2014/main" id="{5272DD6C-BAE1-4B21-B9CB-39646F480C11}"/>
            </a:ext>
          </a:extLst>
        </xdr:cNvPr>
        <xdr:cNvSpPr>
          <a:spLocks noChangeArrowheads="1"/>
        </xdr:cNvSpPr>
      </xdr:nvSpPr>
      <xdr:spPr bwMode="auto">
        <a:xfrm>
          <a:off x="16884650" y="40424100"/>
          <a:ext cx="10972800" cy="3937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1447800</xdr:colOff>
      <xdr:row>231</xdr:row>
      <xdr:rowOff>0</xdr:rowOff>
    </xdr:from>
    <xdr:to>
      <xdr:col>58</xdr:col>
      <xdr:colOff>9397</xdr:colOff>
      <xdr:row>231</xdr:row>
      <xdr:rowOff>0</xdr:rowOff>
    </xdr:to>
    <xdr:sp macro="" textlink="">
      <xdr:nvSpPr>
        <xdr:cNvPr id="5" name="AutoShape 158">
          <a:extLst>
            <a:ext uri="{FF2B5EF4-FFF2-40B4-BE49-F238E27FC236}">
              <a16:creationId xmlns:a16="http://schemas.microsoft.com/office/drawing/2014/main" id="{684EECDB-F585-4E05-856C-C1529ECB6A97}"/>
            </a:ext>
          </a:extLst>
        </xdr:cNvPr>
        <xdr:cNvSpPr>
          <a:spLocks noChangeArrowheads="1"/>
        </xdr:cNvSpPr>
      </xdr:nvSpPr>
      <xdr:spPr bwMode="auto">
        <a:xfrm>
          <a:off x="31083250" y="30137100"/>
          <a:ext cx="1596897" cy="0"/>
        </a:xfrm>
        <a:prstGeom prst="wedgeRoundRectCallout">
          <a:avLst>
            <a:gd name="adj1" fmla="val -26574"/>
            <a:gd name="adj2" fmla="val 1625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40</xdr:col>
      <xdr:colOff>636586</xdr:colOff>
      <xdr:row>133</xdr:row>
      <xdr:rowOff>0</xdr:rowOff>
    </xdr:from>
    <xdr:to>
      <xdr:col>44</xdr:col>
      <xdr:colOff>17431</xdr:colOff>
      <xdr:row>133</xdr:row>
      <xdr:rowOff>0</xdr:rowOff>
    </xdr:to>
    <xdr:sp macro="" textlink="">
      <xdr:nvSpPr>
        <xdr:cNvPr id="6" name="AutoShape 163">
          <a:extLst>
            <a:ext uri="{FF2B5EF4-FFF2-40B4-BE49-F238E27FC236}">
              <a16:creationId xmlns:a16="http://schemas.microsoft.com/office/drawing/2014/main" id="{95BCB7F3-2D23-47FD-9FAA-782EACD731C2}"/>
            </a:ext>
          </a:extLst>
        </xdr:cNvPr>
        <xdr:cNvSpPr>
          <a:spLocks noChangeArrowheads="1"/>
        </xdr:cNvSpPr>
      </xdr:nvSpPr>
      <xdr:spPr bwMode="auto">
        <a:xfrm>
          <a:off x="27857450" y="26346150"/>
          <a:ext cx="0" cy="0"/>
        </a:xfrm>
        <a:prstGeom prst="wedgeRoundRectCallout">
          <a:avLst>
            <a:gd name="adj1" fmla="val 36300"/>
            <a:gd name="adj2" fmla="val 1022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50010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小組</a:t>
          </a:r>
        </a:p>
      </xdr:txBody>
    </xdr:sp>
    <xdr:clientData/>
  </xdr:twoCellAnchor>
  <xdr:twoCellAnchor>
    <xdr:from>
      <xdr:col>27</xdr:col>
      <xdr:colOff>6783</xdr:colOff>
      <xdr:row>412</xdr:row>
      <xdr:rowOff>286038</xdr:rowOff>
    </xdr:from>
    <xdr:to>
      <xdr:col>29</xdr:col>
      <xdr:colOff>516396</xdr:colOff>
      <xdr:row>414</xdr:row>
      <xdr:rowOff>149567</xdr:rowOff>
    </xdr:to>
    <xdr:sp macro="" textlink="">
      <xdr:nvSpPr>
        <xdr:cNvPr id="7" name="AutoShape 164">
          <a:extLst>
            <a:ext uri="{FF2B5EF4-FFF2-40B4-BE49-F238E27FC236}">
              <a16:creationId xmlns:a16="http://schemas.microsoft.com/office/drawing/2014/main" id="{F8812B13-5513-4AF5-A269-1C11485259C3}"/>
            </a:ext>
          </a:extLst>
        </xdr:cNvPr>
        <xdr:cNvSpPr>
          <a:spLocks noChangeArrowheads="1"/>
        </xdr:cNvSpPr>
      </xdr:nvSpPr>
      <xdr:spPr bwMode="auto">
        <a:xfrm>
          <a:off x="18948833" y="39503638"/>
          <a:ext cx="1881213" cy="549329"/>
        </a:xfrm>
        <a:prstGeom prst="wedgeRoundRectCallout">
          <a:avLst>
            <a:gd name="adj1" fmla="val -26560"/>
            <a:gd name="adj2" fmla="val 16201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19</xdr:col>
      <xdr:colOff>681038</xdr:colOff>
      <xdr:row>414</xdr:row>
      <xdr:rowOff>3175</xdr:rowOff>
    </xdr:from>
    <xdr:to>
      <xdr:col>22</xdr:col>
      <xdr:colOff>587383</xdr:colOff>
      <xdr:row>415</xdr:row>
      <xdr:rowOff>260384</xdr:rowOff>
    </xdr:to>
    <xdr:sp macro="" textlink="">
      <xdr:nvSpPr>
        <xdr:cNvPr id="8" name="AutoShape 165">
          <a:extLst>
            <a:ext uri="{FF2B5EF4-FFF2-40B4-BE49-F238E27FC236}">
              <a16:creationId xmlns:a16="http://schemas.microsoft.com/office/drawing/2014/main" id="{233D78CD-ED36-465A-9F3F-BABB720B00CA}"/>
            </a:ext>
          </a:extLst>
        </xdr:cNvPr>
        <xdr:cNvSpPr>
          <a:spLocks noChangeArrowheads="1"/>
        </xdr:cNvSpPr>
      </xdr:nvSpPr>
      <xdr:spPr bwMode="auto">
        <a:xfrm>
          <a:off x="14136688" y="39906575"/>
          <a:ext cx="1963745" cy="600109"/>
        </a:xfrm>
        <a:prstGeom prst="wedgeRoundRectCallout">
          <a:avLst>
            <a:gd name="adj1" fmla="val -38306"/>
            <a:gd name="adj2" fmla="val 1802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38</xdr:col>
      <xdr:colOff>300040</xdr:colOff>
      <xdr:row>5</xdr:row>
      <xdr:rowOff>63501</xdr:rowOff>
    </xdr:from>
    <xdr:to>
      <xdr:col>54</xdr:col>
      <xdr:colOff>777875</xdr:colOff>
      <xdr:row>5</xdr:row>
      <xdr:rowOff>607957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DC54182F-363F-40DC-8809-C92ED1CC58D1}"/>
            </a:ext>
          </a:extLst>
        </xdr:cNvPr>
        <xdr:cNvSpPr txBox="1">
          <a:spLocks noChangeArrowheads="1"/>
        </xdr:cNvSpPr>
      </xdr:nvSpPr>
      <xdr:spPr bwMode="auto">
        <a:xfrm>
          <a:off x="26785890" y="2076451"/>
          <a:ext cx="2535235" cy="544456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146050</xdr:colOff>
      <xdr:row>229</xdr:row>
      <xdr:rowOff>901700</xdr:rowOff>
    </xdr:from>
    <xdr:to>
      <xdr:col>63</xdr:col>
      <xdr:colOff>38100</xdr:colOff>
      <xdr:row>230</xdr:row>
      <xdr:rowOff>857250</xdr:rowOff>
    </xdr:to>
    <xdr:sp macro="" textlink="">
      <xdr:nvSpPr>
        <xdr:cNvPr id="10" name="Rectangle 172">
          <a:extLst>
            <a:ext uri="{FF2B5EF4-FFF2-40B4-BE49-F238E27FC236}">
              <a16:creationId xmlns:a16="http://schemas.microsoft.com/office/drawing/2014/main" id="{90477ACE-534D-45E7-998C-CF70703DECD3}"/>
            </a:ext>
          </a:extLst>
        </xdr:cNvPr>
        <xdr:cNvSpPr>
          <a:spLocks noChangeArrowheads="1"/>
        </xdr:cNvSpPr>
      </xdr:nvSpPr>
      <xdr:spPr bwMode="auto">
        <a:xfrm>
          <a:off x="35979100" y="30137100"/>
          <a:ext cx="6159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1196975</xdr:colOff>
      <xdr:row>93</xdr:row>
      <xdr:rowOff>0</xdr:rowOff>
    </xdr:from>
    <xdr:to>
      <xdr:col>58</xdr:col>
      <xdr:colOff>9507</xdr:colOff>
      <xdr:row>93</xdr:row>
      <xdr:rowOff>0</xdr:rowOff>
    </xdr:to>
    <xdr:sp macro="" textlink="">
      <xdr:nvSpPr>
        <xdr:cNvPr id="11" name="AutoShape 180">
          <a:extLst>
            <a:ext uri="{FF2B5EF4-FFF2-40B4-BE49-F238E27FC236}">
              <a16:creationId xmlns:a16="http://schemas.microsoft.com/office/drawing/2014/main" id="{470A5F28-1847-44EB-888C-F43D86F4F616}"/>
            </a:ext>
          </a:extLst>
        </xdr:cNvPr>
        <xdr:cNvSpPr>
          <a:spLocks noChangeArrowheads="1"/>
        </xdr:cNvSpPr>
      </xdr:nvSpPr>
      <xdr:spPr bwMode="auto">
        <a:xfrm>
          <a:off x="30953075" y="26346150"/>
          <a:ext cx="1727182" cy="0"/>
        </a:xfrm>
        <a:prstGeom prst="wedgeRoundRectCallout">
          <a:avLst>
            <a:gd name="adj1" fmla="val -66356"/>
            <a:gd name="adj2" fmla="val -3081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488950</xdr:colOff>
      <xdr:row>413</xdr:row>
      <xdr:rowOff>400050</xdr:rowOff>
    </xdr:from>
    <xdr:to>
      <xdr:col>24</xdr:col>
      <xdr:colOff>514350</xdr:colOff>
      <xdr:row>414</xdr:row>
      <xdr:rowOff>400050</xdr:rowOff>
    </xdr:to>
    <xdr:sp macro="" textlink="">
      <xdr:nvSpPr>
        <xdr:cNvPr id="12" name="Rectangle 182">
          <a:extLst>
            <a:ext uri="{FF2B5EF4-FFF2-40B4-BE49-F238E27FC236}">
              <a16:creationId xmlns:a16="http://schemas.microsoft.com/office/drawing/2014/main" id="{4D0B157E-5DBE-48F0-AD25-4F64FCBD151E}"/>
            </a:ext>
          </a:extLst>
        </xdr:cNvPr>
        <xdr:cNvSpPr>
          <a:spLocks noChangeArrowheads="1"/>
        </xdr:cNvSpPr>
      </xdr:nvSpPr>
      <xdr:spPr bwMode="auto">
        <a:xfrm>
          <a:off x="16687800" y="39903400"/>
          <a:ext cx="711200" cy="34290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1076325</xdr:colOff>
      <xdr:row>93</xdr:row>
      <xdr:rowOff>0</xdr:rowOff>
    </xdr:from>
    <xdr:to>
      <xdr:col>57</xdr:col>
      <xdr:colOff>733237</xdr:colOff>
      <xdr:row>93</xdr:row>
      <xdr:rowOff>0</xdr:rowOff>
    </xdr:to>
    <xdr:sp macro="" textlink="">
      <xdr:nvSpPr>
        <xdr:cNvPr id="13" name="AutoShape 148">
          <a:extLst>
            <a:ext uri="{FF2B5EF4-FFF2-40B4-BE49-F238E27FC236}">
              <a16:creationId xmlns:a16="http://schemas.microsoft.com/office/drawing/2014/main" id="{8BDDBA03-2E31-45D4-B8BB-9289D486C6C1}"/>
            </a:ext>
          </a:extLst>
        </xdr:cNvPr>
        <xdr:cNvSpPr>
          <a:spLocks noChangeArrowheads="1"/>
        </xdr:cNvSpPr>
      </xdr:nvSpPr>
      <xdr:spPr bwMode="auto">
        <a:xfrm>
          <a:off x="30832425" y="26346150"/>
          <a:ext cx="1777812" cy="0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11965</xdr:colOff>
      <xdr:row>8</xdr:row>
      <xdr:rowOff>0</xdr:rowOff>
    </xdr:to>
    <xdr:sp macro="" textlink="">
      <xdr:nvSpPr>
        <xdr:cNvPr id="14" name="AutoShape 168">
          <a:extLst>
            <a:ext uri="{FF2B5EF4-FFF2-40B4-BE49-F238E27FC236}">
              <a16:creationId xmlns:a16="http://schemas.microsoft.com/office/drawing/2014/main" id="{1ACA3F08-0FDB-4F34-8CEA-6F13AF5F0B3F}"/>
            </a:ext>
          </a:extLst>
        </xdr:cNvPr>
        <xdr:cNvSpPr>
          <a:spLocks noChangeArrowheads="1"/>
        </xdr:cNvSpPr>
      </xdr:nvSpPr>
      <xdr:spPr bwMode="auto">
        <a:xfrm>
          <a:off x="31083250" y="3638550"/>
          <a:ext cx="80571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11959</xdr:colOff>
      <xdr:row>8</xdr:row>
      <xdr:rowOff>0</xdr:rowOff>
    </xdr:to>
    <xdr:sp macro="" textlink="">
      <xdr:nvSpPr>
        <xdr:cNvPr id="15" name="AutoShape 168">
          <a:extLst>
            <a:ext uri="{FF2B5EF4-FFF2-40B4-BE49-F238E27FC236}">
              <a16:creationId xmlns:a16="http://schemas.microsoft.com/office/drawing/2014/main" id="{10CBAF2C-CDCA-42B4-BCE1-F4FDD0F41203}"/>
            </a:ext>
          </a:extLst>
        </xdr:cNvPr>
        <xdr:cNvSpPr>
          <a:spLocks noChangeArrowheads="1"/>
        </xdr:cNvSpPr>
      </xdr:nvSpPr>
      <xdr:spPr bwMode="auto">
        <a:xfrm>
          <a:off x="31083250" y="3638550"/>
          <a:ext cx="805709" cy="0"/>
        </a:xfrm>
        <a:prstGeom prst="wedgeRoundRectCallout">
          <a:avLst>
            <a:gd name="adj1" fmla="val -7500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57</xdr:col>
      <xdr:colOff>158749</xdr:colOff>
      <xdr:row>73</xdr:row>
      <xdr:rowOff>15875</xdr:rowOff>
    </xdr:from>
    <xdr:to>
      <xdr:col>61</xdr:col>
      <xdr:colOff>190506</xdr:colOff>
      <xdr:row>75</xdr:row>
      <xdr:rowOff>15875</xdr:rowOff>
    </xdr:to>
    <xdr:sp macro="" textlink="">
      <xdr:nvSpPr>
        <xdr:cNvPr id="16" name="AutoShape 169">
          <a:extLst>
            <a:ext uri="{FF2B5EF4-FFF2-40B4-BE49-F238E27FC236}">
              <a16:creationId xmlns:a16="http://schemas.microsoft.com/office/drawing/2014/main" id="{0C243958-D81E-4816-9E9A-F8B2B0DA8A2B}"/>
            </a:ext>
          </a:extLst>
        </xdr:cNvPr>
        <xdr:cNvSpPr>
          <a:spLocks noChangeArrowheads="1"/>
        </xdr:cNvSpPr>
      </xdr:nvSpPr>
      <xdr:spPr bwMode="auto">
        <a:xfrm>
          <a:off x="32035749" y="14627225"/>
          <a:ext cx="3263907" cy="1092200"/>
        </a:xfrm>
        <a:prstGeom prst="wedgeRoundRectCallout">
          <a:avLst>
            <a:gd name="adj1" fmla="val -72524"/>
            <a:gd name="adj2" fmla="val 5042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MA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ストックより出荷</a:t>
          </a:r>
          <a:endParaRPr lang="en-US" altLang="ja-JP" sz="2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9381</xdr:colOff>
      <xdr:row>413</xdr:row>
      <xdr:rowOff>94961</xdr:rowOff>
    </xdr:from>
    <xdr:to>
      <xdr:col>27</xdr:col>
      <xdr:colOff>9380</xdr:colOff>
      <xdr:row>415</xdr:row>
      <xdr:rowOff>6028</xdr:rowOff>
    </xdr:to>
    <xdr:sp macro="" textlink="">
      <xdr:nvSpPr>
        <xdr:cNvPr id="17" name="AutoShape 169">
          <a:extLst>
            <a:ext uri="{FF2B5EF4-FFF2-40B4-BE49-F238E27FC236}">
              <a16:creationId xmlns:a16="http://schemas.microsoft.com/office/drawing/2014/main" id="{AC6896AD-A5CC-46E0-AD09-7AE2B264BA9B}"/>
            </a:ext>
          </a:extLst>
        </xdr:cNvPr>
        <xdr:cNvSpPr>
          <a:spLocks noChangeArrowheads="1"/>
        </xdr:cNvSpPr>
      </xdr:nvSpPr>
      <xdr:spPr bwMode="auto">
        <a:xfrm>
          <a:off x="17579831" y="39655461"/>
          <a:ext cx="1371599" cy="596867"/>
        </a:xfrm>
        <a:prstGeom prst="wedgeRoundRectCallout">
          <a:avLst>
            <a:gd name="adj1" fmla="val 34125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23</xdr:col>
      <xdr:colOff>519832</xdr:colOff>
      <xdr:row>406</xdr:row>
      <xdr:rowOff>247505</xdr:rowOff>
    </xdr:from>
    <xdr:to>
      <xdr:col>26</xdr:col>
      <xdr:colOff>420684</xdr:colOff>
      <xdr:row>408</xdr:row>
      <xdr:rowOff>133205</xdr:rowOff>
    </xdr:to>
    <xdr:sp macro="" textlink="">
      <xdr:nvSpPr>
        <xdr:cNvPr id="18" name="AutoShape 169">
          <a:extLst>
            <a:ext uri="{FF2B5EF4-FFF2-40B4-BE49-F238E27FC236}">
              <a16:creationId xmlns:a16="http://schemas.microsoft.com/office/drawing/2014/main" id="{52D89F48-6253-4580-92AA-EB70438F4337}"/>
            </a:ext>
          </a:extLst>
        </xdr:cNvPr>
        <xdr:cNvSpPr>
          <a:spLocks noChangeArrowheads="1"/>
        </xdr:cNvSpPr>
      </xdr:nvSpPr>
      <xdr:spPr bwMode="auto">
        <a:xfrm>
          <a:off x="16718682" y="37407705"/>
          <a:ext cx="1958252" cy="571500"/>
        </a:xfrm>
        <a:prstGeom prst="wedgeRoundRectCallout">
          <a:avLst>
            <a:gd name="adj1" fmla="val 39224"/>
            <a:gd name="adj2" fmla="val -1013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生産指示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59</xdr:col>
      <xdr:colOff>784226</xdr:colOff>
      <xdr:row>8</xdr:row>
      <xdr:rowOff>0</xdr:rowOff>
    </xdr:from>
    <xdr:to>
      <xdr:col>60</xdr:col>
      <xdr:colOff>781771</xdr:colOff>
      <xdr:row>8</xdr:row>
      <xdr:rowOff>0</xdr:rowOff>
    </xdr:to>
    <xdr:sp macro="" textlink="">
      <xdr:nvSpPr>
        <xdr:cNvPr id="19" name="AutoShape 168">
          <a:extLst>
            <a:ext uri="{FF2B5EF4-FFF2-40B4-BE49-F238E27FC236}">
              <a16:creationId xmlns:a16="http://schemas.microsoft.com/office/drawing/2014/main" id="{7BB0553A-9925-43F5-B382-6A4FC58804F8}"/>
            </a:ext>
          </a:extLst>
        </xdr:cNvPr>
        <xdr:cNvSpPr>
          <a:spLocks noChangeArrowheads="1"/>
        </xdr:cNvSpPr>
      </xdr:nvSpPr>
      <xdr:spPr bwMode="auto">
        <a:xfrm>
          <a:off x="34382076" y="3638550"/>
          <a:ext cx="72779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11959</xdr:colOff>
      <xdr:row>8</xdr:row>
      <xdr:rowOff>0</xdr:rowOff>
    </xdr:to>
    <xdr:sp macro="" textlink="">
      <xdr:nvSpPr>
        <xdr:cNvPr id="20" name="AutoShape 168">
          <a:extLst>
            <a:ext uri="{FF2B5EF4-FFF2-40B4-BE49-F238E27FC236}">
              <a16:creationId xmlns:a16="http://schemas.microsoft.com/office/drawing/2014/main" id="{CCACF7F8-2076-4FAC-AA1C-CF8F056288F9}"/>
            </a:ext>
          </a:extLst>
        </xdr:cNvPr>
        <xdr:cNvSpPr>
          <a:spLocks noChangeArrowheads="1"/>
        </xdr:cNvSpPr>
      </xdr:nvSpPr>
      <xdr:spPr bwMode="auto">
        <a:xfrm>
          <a:off x="31083250" y="3638550"/>
          <a:ext cx="805709" cy="0"/>
        </a:xfrm>
        <a:prstGeom prst="wedgeRoundRectCallout">
          <a:avLst>
            <a:gd name="adj1" fmla="val -7500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40</xdr:col>
      <xdr:colOff>190500</xdr:colOff>
      <xdr:row>38</xdr:row>
      <xdr:rowOff>0</xdr:rowOff>
    </xdr:from>
    <xdr:to>
      <xdr:col>41</xdr:col>
      <xdr:colOff>303229</xdr:colOff>
      <xdr:row>38</xdr:row>
      <xdr:rowOff>0</xdr:rowOff>
    </xdr:to>
    <xdr:sp macro="" textlink="">
      <xdr:nvSpPr>
        <xdr:cNvPr id="21" name="AutoShape 168">
          <a:extLst>
            <a:ext uri="{FF2B5EF4-FFF2-40B4-BE49-F238E27FC236}">
              <a16:creationId xmlns:a16="http://schemas.microsoft.com/office/drawing/2014/main" id="{B32DADB5-49AD-4342-B681-344000AA574F}"/>
            </a:ext>
          </a:extLst>
        </xdr:cNvPr>
        <xdr:cNvSpPr>
          <a:spLocks noChangeArrowheads="1"/>
        </xdr:cNvSpPr>
      </xdr:nvSpPr>
      <xdr:spPr bwMode="auto">
        <a:xfrm>
          <a:off x="27857450" y="9683750"/>
          <a:ext cx="0" cy="0"/>
        </a:xfrm>
        <a:prstGeom prst="wedgeRoundRectCallout">
          <a:avLst>
            <a:gd name="adj1" fmla="val 39451"/>
            <a:gd name="adj2" fmla="val 970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56</xdr:col>
      <xdr:colOff>325437</xdr:colOff>
      <xdr:row>8</xdr:row>
      <xdr:rowOff>0</xdr:rowOff>
    </xdr:from>
    <xdr:to>
      <xdr:col>57</xdr:col>
      <xdr:colOff>322362</xdr:colOff>
      <xdr:row>8</xdr:row>
      <xdr:rowOff>0</xdr:rowOff>
    </xdr:to>
    <xdr:sp macro="" textlink="">
      <xdr:nvSpPr>
        <xdr:cNvPr id="22" name="AutoShape 168">
          <a:extLst>
            <a:ext uri="{FF2B5EF4-FFF2-40B4-BE49-F238E27FC236}">
              <a16:creationId xmlns:a16="http://schemas.microsoft.com/office/drawing/2014/main" id="{B0ECC07D-CC1A-4493-AA26-A8B67E71C3C9}"/>
            </a:ext>
          </a:extLst>
        </xdr:cNvPr>
        <xdr:cNvSpPr>
          <a:spLocks noChangeArrowheads="1"/>
        </xdr:cNvSpPr>
      </xdr:nvSpPr>
      <xdr:spPr bwMode="auto">
        <a:xfrm>
          <a:off x="31408687" y="3638550"/>
          <a:ext cx="79067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49</xdr:col>
      <xdr:colOff>190498</xdr:colOff>
      <xdr:row>38</xdr:row>
      <xdr:rowOff>0</xdr:rowOff>
    </xdr:from>
    <xdr:to>
      <xdr:col>51</xdr:col>
      <xdr:colOff>390598</xdr:colOff>
      <xdr:row>38</xdr:row>
      <xdr:rowOff>0</xdr:rowOff>
    </xdr:to>
    <xdr:sp macro="" textlink="">
      <xdr:nvSpPr>
        <xdr:cNvPr id="23" name="AutoShape 168">
          <a:extLst>
            <a:ext uri="{FF2B5EF4-FFF2-40B4-BE49-F238E27FC236}">
              <a16:creationId xmlns:a16="http://schemas.microsoft.com/office/drawing/2014/main" id="{71C83EE9-E4BE-4511-8C71-222F96A8B3F4}"/>
            </a:ext>
          </a:extLst>
        </xdr:cNvPr>
        <xdr:cNvSpPr>
          <a:spLocks noChangeArrowheads="1"/>
        </xdr:cNvSpPr>
      </xdr:nvSpPr>
      <xdr:spPr bwMode="auto">
        <a:xfrm>
          <a:off x="27857450" y="9683750"/>
          <a:ext cx="0" cy="0"/>
        </a:xfrm>
        <a:prstGeom prst="wedgeRoundRectCallout">
          <a:avLst>
            <a:gd name="adj1" fmla="val -65759"/>
            <a:gd name="adj2" fmla="val -3626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>
    <xdr:from>
      <xdr:col>32</xdr:col>
      <xdr:colOff>19048</xdr:colOff>
      <xdr:row>8</xdr:row>
      <xdr:rowOff>0</xdr:rowOff>
    </xdr:from>
    <xdr:to>
      <xdr:col>39</xdr:col>
      <xdr:colOff>323803</xdr:colOff>
      <xdr:row>8</xdr:row>
      <xdr:rowOff>0</xdr:rowOff>
    </xdr:to>
    <xdr:sp macro="" textlink="">
      <xdr:nvSpPr>
        <xdr:cNvPr id="24" name="AutoShape 168">
          <a:extLst>
            <a:ext uri="{FF2B5EF4-FFF2-40B4-BE49-F238E27FC236}">
              <a16:creationId xmlns:a16="http://schemas.microsoft.com/office/drawing/2014/main" id="{692C54C1-4D18-49A5-8B00-5F77F10B32EA}"/>
            </a:ext>
          </a:extLst>
        </xdr:cNvPr>
        <xdr:cNvSpPr>
          <a:spLocks noChangeArrowheads="1"/>
        </xdr:cNvSpPr>
      </xdr:nvSpPr>
      <xdr:spPr bwMode="auto">
        <a:xfrm>
          <a:off x="22390098" y="3638550"/>
          <a:ext cx="5105355" cy="0"/>
        </a:xfrm>
        <a:prstGeom prst="wedgeRoundRectCallout">
          <a:avLst>
            <a:gd name="adj1" fmla="val -88231"/>
            <a:gd name="adj2" fmla="val -7197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>
    <xdr:from>
      <xdr:col>26</xdr:col>
      <xdr:colOff>682625</xdr:colOff>
      <xdr:row>5</xdr:row>
      <xdr:rowOff>193675</xdr:rowOff>
    </xdr:from>
    <xdr:to>
      <xdr:col>27</xdr:col>
      <xdr:colOff>196850</xdr:colOff>
      <xdr:row>5</xdr:row>
      <xdr:rowOff>193675</xdr:rowOff>
    </xdr:to>
    <xdr:sp macro="" textlink="">
      <xdr:nvSpPr>
        <xdr:cNvPr id="25" name="AutoShape 5">
          <a:extLst>
            <a:ext uri="{FF2B5EF4-FFF2-40B4-BE49-F238E27FC236}">
              <a16:creationId xmlns:a16="http://schemas.microsoft.com/office/drawing/2014/main" id="{0AC33828-6F27-4248-B4DB-542F2C267823}"/>
            </a:ext>
          </a:extLst>
        </xdr:cNvPr>
        <xdr:cNvSpPr>
          <a:spLocks noChangeArrowheads="1"/>
        </xdr:cNvSpPr>
      </xdr:nvSpPr>
      <xdr:spPr bwMode="auto">
        <a:xfrm flipV="1">
          <a:off x="18938875" y="2206625"/>
          <a:ext cx="200025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57</xdr:col>
      <xdr:colOff>628648</xdr:colOff>
      <xdr:row>93</xdr:row>
      <xdr:rowOff>0</xdr:rowOff>
    </xdr:from>
    <xdr:to>
      <xdr:col>59</xdr:col>
      <xdr:colOff>207251</xdr:colOff>
      <xdr:row>93</xdr:row>
      <xdr:rowOff>0</xdr:rowOff>
    </xdr:to>
    <xdr:sp macro="" textlink="">
      <xdr:nvSpPr>
        <xdr:cNvPr id="26" name="AutoShape 169">
          <a:extLst>
            <a:ext uri="{FF2B5EF4-FFF2-40B4-BE49-F238E27FC236}">
              <a16:creationId xmlns:a16="http://schemas.microsoft.com/office/drawing/2014/main" id="{C3F9B8ED-588B-478B-906E-E574A0FBF2AF}"/>
            </a:ext>
          </a:extLst>
        </xdr:cNvPr>
        <xdr:cNvSpPr>
          <a:spLocks noChangeArrowheads="1"/>
        </xdr:cNvSpPr>
      </xdr:nvSpPr>
      <xdr:spPr bwMode="auto">
        <a:xfrm>
          <a:off x="32505648" y="26346150"/>
          <a:ext cx="1362953" cy="0"/>
        </a:xfrm>
        <a:prstGeom prst="wedgeRoundRectCallout">
          <a:avLst>
            <a:gd name="adj1" fmla="val -42841"/>
            <a:gd name="adj2" fmla="val 140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1900"/>
            </a:lnSpc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AF1-1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注意！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176211</xdr:colOff>
      <xdr:row>93</xdr:row>
      <xdr:rowOff>0</xdr:rowOff>
    </xdr:from>
    <xdr:to>
      <xdr:col>64</xdr:col>
      <xdr:colOff>339712</xdr:colOff>
      <xdr:row>160</xdr:row>
      <xdr:rowOff>9525</xdr:rowOff>
    </xdr:to>
    <xdr:sp macro="" textlink="">
      <xdr:nvSpPr>
        <xdr:cNvPr id="27" name="AutoShape 169">
          <a:extLst>
            <a:ext uri="{FF2B5EF4-FFF2-40B4-BE49-F238E27FC236}">
              <a16:creationId xmlns:a16="http://schemas.microsoft.com/office/drawing/2014/main" id="{29B0831D-C233-48DC-9733-6C6DAB7A2596}"/>
            </a:ext>
          </a:extLst>
        </xdr:cNvPr>
        <xdr:cNvSpPr>
          <a:spLocks noChangeArrowheads="1"/>
        </xdr:cNvSpPr>
      </xdr:nvSpPr>
      <xdr:spPr bwMode="auto">
        <a:xfrm>
          <a:off x="35285361" y="26346150"/>
          <a:ext cx="2335201" cy="657225"/>
        </a:xfrm>
        <a:prstGeom prst="wedgeRoundRectCallout">
          <a:avLst>
            <a:gd name="adj1" fmla="val 74413"/>
            <a:gd name="adj2" fmla="val 6292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58</xdr:col>
      <xdr:colOff>857390</xdr:colOff>
      <xdr:row>93</xdr:row>
      <xdr:rowOff>0</xdr:rowOff>
    </xdr:from>
    <xdr:to>
      <xdr:col>61</xdr:col>
      <xdr:colOff>195500</xdr:colOff>
      <xdr:row>93</xdr:row>
      <xdr:rowOff>0</xdr:rowOff>
    </xdr:to>
    <xdr:sp macro="" textlink="">
      <xdr:nvSpPr>
        <xdr:cNvPr id="28" name="AutoShape 169">
          <a:extLst>
            <a:ext uri="{FF2B5EF4-FFF2-40B4-BE49-F238E27FC236}">
              <a16:creationId xmlns:a16="http://schemas.microsoft.com/office/drawing/2014/main" id="{26579AAA-C607-430B-BE6A-261D04B1DDE9}"/>
            </a:ext>
          </a:extLst>
        </xdr:cNvPr>
        <xdr:cNvSpPr>
          <a:spLocks noChangeArrowheads="1"/>
        </xdr:cNvSpPr>
      </xdr:nvSpPr>
      <xdr:spPr bwMode="auto">
        <a:xfrm>
          <a:off x="33528140" y="26346150"/>
          <a:ext cx="1776510" cy="0"/>
        </a:xfrm>
        <a:prstGeom prst="wedgeRoundRectCallout">
          <a:avLst>
            <a:gd name="adj1" fmla="val -100489"/>
            <a:gd name="adj2" fmla="val -516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</a:p>
      </xdr:txBody>
    </xdr:sp>
    <xdr:clientData/>
  </xdr:twoCellAnchor>
  <xdr:twoCellAnchor>
    <xdr:from>
      <xdr:col>61</xdr:col>
      <xdr:colOff>781050</xdr:colOff>
      <xdr:row>7</xdr:row>
      <xdr:rowOff>285750</xdr:rowOff>
    </xdr:from>
    <xdr:to>
      <xdr:col>62</xdr:col>
      <xdr:colOff>790384</xdr:colOff>
      <xdr:row>8</xdr:row>
      <xdr:rowOff>0</xdr:rowOff>
    </xdr:to>
    <xdr:sp macro="" textlink="">
      <xdr:nvSpPr>
        <xdr:cNvPr id="29" name="四角形吹き出し 2">
          <a:extLst>
            <a:ext uri="{FF2B5EF4-FFF2-40B4-BE49-F238E27FC236}">
              <a16:creationId xmlns:a16="http://schemas.microsoft.com/office/drawing/2014/main" id="{6E818BF7-15E2-4B72-8503-E617769A7BC8}"/>
            </a:ext>
          </a:extLst>
        </xdr:cNvPr>
        <xdr:cNvSpPr/>
      </xdr:nvSpPr>
      <xdr:spPr>
        <a:xfrm>
          <a:off x="35833050" y="3448050"/>
          <a:ext cx="726884" cy="1905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56</xdr:col>
      <xdr:colOff>230186</xdr:colOff>
      <xdr:row>93</xdr:row>
      <xdr:rowOff>0</xdr:rowOff>
    </xdr:from>
    <xdr:to>
      <xdr:col>58</xdr:col>
      <xdr:colOff>402717</xdr:colOff>
      <xdr:row>93</xdr:row>
      <xdr:rowOff>0</xdr:rowOff>
    </xdr:to>
    <xdr:sp macro="" textlink="">
      <xdr:nvSpPr>
        <xdr:cNvPr id="30" name="AutoShape 169">
          <a:extLst>
            <a:ext uri="{FF2B5EF4-FFF2-40B4-BE49-F238E27FC236}">
              <a16:creationId xmlns:a16="http://schemas.microsoft.com/office/drawing/2014/main" id="{1D6968B7-B6B8-46AD-AE6D-CB539AEBF887}"/>
            </a:ext>
          </a:extLst>
        </xdr:cNvPr>
        <xdr:cNvSpPr>
          <a:spLocks noChangeArrowheads="1"/>
        </xdr:cNvSpPr>
      </xdr:nvSpPr>
      <xdr:spPr bwMode="auto">
        <a:xfrm>
          <a:off x="31313436" y="26346150"/>
          <a:ext cx="1760031" cy="0"/>
        </a:xfrm>
        <a:prstGeom prst="wedgeRoundRectCallout">
          <a:avLst>
            <a:gd name="adj1" fmla="val -58459"/>
            <a:gd name="adj2" fmla="val 8010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1104900</xdr:colOff>
      <xdr:row>160</xdr:row>
      <xdr:rowOff>381000</xdr:rowOff>
    </xdr:from>
    <xdr:to>
      <xdr:col>64</xdr:col>
      <xdr:colOff>762000</xdr:colOff>
      <xdr:row>161</xdr:row>
      <xdr:rowOff>342900</xdr:rowOff>
    </xdr:to>
    <xdr:sp macro="" textlink="">
      <xdr:nvSpPr>
        <xdr:cNvPr id="31" name="Rectangle 172">
          <a:extLst>
            <a:ext uri="{FF2B5EF4-FFF2-40B4-BE49-F238E27FC236}">
              <a16:creationId xmlns:a16="http://schemas.microsoft.com/office/drawing/2014/main" id="{EC35326B-49E3-4FB3-AB55-50047BC125CF}"/>
            </a:ext>
          </a:extLst>
        </xdr:cNvPr>
        <xdr:cNvSpPr>
          <a:spLocks noChangeArrowheads="1"/>
        </xdr:cNvSpPr>
      </xdr:nvSpPr>
      <xdr:spPr bwMode="auto">
        <a:xfrm>
          <a:off x="36556950" y="27374850"/>
          <a:ext cx="1447800" cy="5905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784225</xdr:colOff>
      <xdr:row>171</xdr:row>
      <xdr:rowOff>0</xdr:rowOff>
    </xdr:from>
    <xdr:to>
      <xdr:col>65</xdr:col>
      <xdr:colOff>530206</xdr:colOff>
      <xdr:row>171</xdr:row>
      <xdr:rowOff>0</xdr:rowOff>
    </xdr:to>
    <xdr:sp macro="" textlink="">
      <xdr:nvSpPr>
        <xdr:cNvPr id="32" name="AutoShape 169">
          <a:extLst>
            <a:ext uri="{FF2B5EF4-FFF2-40B4-BE49-F238E27FC236}">
              <a16:creationId xmlns:a16="http://schemas.microsoft.com/office/drawing/2014/main" id="{755E7036-2673-42FC-886A-4010E416F87C}"/>
            </a:ext>
          </a:extLst>
        </xdr:cNvPr>
        <xdr:cNvSpPr>
          <a:spLocks noChangeArrowheads="1"/>
        </xdr:cNvSpPr>
      </xdr:nvSpPr>
      <xdr:spPr bwMode="auto">
        <a:xfrm>
          <a:off x="35829875" y="30137100"/>
          <a:ext cx="2705081" cy="0"/>
        </a:xfrm>
        <a:prstGeom prst="wedgeRoundRectCallout">
          <a:avLst>
            <a:gd name="adj1" fmla="val -36533"/>
            <a:gd name="adj2" fmla="val 239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0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5/21</a:t>
          </a:r>
        </a:p>
        <a:p>
          <a:pPr algn="ctr" rtl="0">
            <a:lnSpc>
              <a:spcPts val="25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881060</xdr:colOff>
      <xdr:row>93</xdr:row>
      <xdr:rowOff>0</xdr:rowOff>
    </xdr:from>
    <xdr:to>
      <xdr:col>60</xdr:col>
      <xdr:colOff>352230</xdr:colOff>
      <xdr:row>93</xdr:row>
      <xdr:rowOff>0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D73EF878-45C3-4A7C-AF55-4A34FE745BE6}"/>
            </a:ext>
          </a:extLst>
        </xdr:cNvPr>
        <xdr:cNvSpPr>
          <a:spLocks noChangeArrowheads="1"/>
        </xdr:cNvSpPr>
      </xdr:nvSpPr>
      <xdr:spPr bwMode="auto">
        <a:xfrm>
          <a:off x="33551810" y="26346150"/>
          <a:ext cx="1185670" cy="0"/>
        </a:xfrm>
        <a:prstGeom prst="wedgeRoundRectCallout">
          <a:avLst>
            <a:gd name="adj1" fmla="val -63300"/>
            <a:gd name="adj2" fmla="val 8134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34" name="AutoShape 168">
          <a:extLst>
            <a:ext uri="{FF2B5EF4-FFF2-40B4-BE49-F238E27FC236}">
              <a16:creationId xmlns:a16="http://schemas.microsoft.com/office/drawing/2014/main" id="{7AF69075-D47E-43AD-876D-F396E3B54073}"/>
            </a:ext>
          </a:extLst>
        </xdr:cNvPr>
        <xdr:cNvSpPr>
          <a:spLocks noChangeArrowheads="1"/>
        </xdr:cNvSpPr>
      </xdr:nvSpPr>
      <xdr:spPr bwMode="auto">
        <a:xfrm>
          <a:off x="30495876" y="3638550"/>
          <a:ext cx="68567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57</xdr:col>
      <xdr:colOff>260350</xdr:colOff>
      <xdr:row>8</xdr:row>
      <xdr:rowOff>0</xdr:rowOff>
    </xdr:from>
    <xdr:to>
      <xdr:col>58</xdr:col>
      <xdr:colOff>999357</xdr:colOff>
      <xdr:row>8</xdr:row>
      <xdr:rowOff>0</xdr:rowOff>
    </xdr:to>
    <xdr:sp macro="" textlink="">
      <xdr:nvSpPr>
        <xdr:cNvPr id="35" name="AutoShape 169">
          <a:extLst>
            <a:ext uri="{FF2B5EF4-FFF2-40B4-BE49-F238E27FC236}">
              <a16:creationId xmlns:a16="http://schemas.microsoft.com/office/drawing/2014/main" id="{DC61772C-55E3-49F5-98F8-666F78F32DB8}"/>
            </a:ext>
          </a:extLst>
        </xdr:cNvPr>
        <xdr:cNvSpPr>
          <a:spLocks noChangeArrowheads="1"/>
        </xdr:cNvSpPr>
      </xdr:nvSpPr>
      <xdr:spPr bwMode="auto">
        <a:xfrm>
          <a:off x="32137350" y="3638550"/>
          <a:ext cx="1526407" cy="0"/>
        </a:xfrm>
        <a:prstGeom prst="wedgeRoundRectCallout">
          <a:avLst>
            <a:gd name="adj1" fmla="val -73527"/>
            <a:gd name="adj2" fmla="val -384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1149350</xdr:colOff>
      <xdr:row>230</xdr:row>
      <xdr:rowOff>495300</xdr:rowOff>
    </xdr:from>
    <xdr:to>
      <xdr:col>58</xdr:col>
      <xdr:colOff>1022350</xdr:colOff>
      <xdr:row>243</xdr:row>
      <xdr:rowOff>444500</xdr:rowOff>
    </xdr:to>
    <xdr:sp macro="" textlink="">
      <xdr:nvSpPr>
        <xdr:cNvPr id="36" name="Rectangle 172">
          <a:extLst>
            <a:ext uri="{FF2B5EF4-FFF2-40B4-BE49-F238E27FC236}">
              <a16:creationId xmlns:a16="http://schemas.microsoft.com/office/drawing/2014/main" id="{34744C85-19AA-4EF3-BB83-AACEBB50B00C}"/>
            </a:ext>
          </a:extLst>
        </xdr:cNvPr>
        <xdr:cNvSpPr>
          <a:spLocks noChangeArrowheads="1"/>
        </xdr:cNvSpPr>
      </xdr:nvSpPr>
      <xdr:spPr bwMode="auto">
        <a:xfrm>
          <a:off x="32670750" y="30137100"/>
          <a:ext cx="99060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62</xdr:col>
      <xdr:colOff>342900</xdr:colOff>
      <xdr:row>166</xdr:row>
      <xdr:rowOff>0</xdr:rowOff>
    </xdr:from>
    <xdr:to>
      <xdr:col>64</xdr:col>
      <xdr:colOff>990600</xdr:colOff>
      <xdr:row>167</xdr:row>
      <xdr:rowOff>0</xdr:rowOff>
    </xdr:to>
    <xdr:sp macro="" textlink="">
      <xdr:nvSpPr>
        <xdr:cNvPr id="37" name="Rectangle 172">
          <a:extLst>
            <a:ext uri="{FF2B5EF4-FFF2-40B4-BE49-F238E27FC236}">
              <a16:creationId xmlns:a16="http://schemas.microsoft.com/office/drawing/2014/main" id="{B4933E36-536E-4615-8FB1-FCC59A55AC66}"/>
            </a:ext>
          </a:extLst>
        </xdr:cNvPr>
        <xdr:cNvSpPr>
          <a:spLocks noChangeArrowheads="1"/>
        </xdr:cNvSpPr>
      </xdr:nvSpPr>
      <xdr:spPr bwMode="auto">
        <a:xfrm>
          <a:off x="36175950" y="30137100"/>
          <a:ext cx="182880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1136650</xdr:colOff>
      <xdr:row>167</xdr:row>
      <xdr:rowOff>666750</xdr:rowOff>
    </xdr:from>
    <xdr:to>
      <xdr:col>57</xdr:col>
      <xdr:colOff>1022350</xdr:colOff>
      <xdr:row>168</xdr:row>
      <xdr:rowOff>609600</xdr:rowOff>
    </xdr:to>
    <xdr:sp macro="" textlink="">
      <xdr:nvSpPr>
        <xdr:cNvPr id="38" name="Rectangle 172">
          <a:extLst>
            <a:ext uri="{FF2B5EF4-FFF2-40B4-BE49-F238E27FC236}">
              <a16:creationId xmlns:a16="http://schemas.microsoft.com/office/drawing/2014/main" id="{358AC82C-C0C2-4A1A-BE71-092E882896FB}"/>
            </a:ext>
          </a:extLst>
        </xdr:cNvPr>
        <xdr:cNvSpPr>
          <a:spLocks noChangeArrowheads="1"/>
        </xdr:cNvSpPr>
      </xdr:nvSpPr>
      <xdr:spPr bwMode="auto">
        <a:xfrm>
          <a:off x="31877000" y="30137100"/>
          <a:ext cx="7937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1149350</xdr:colOff>
      <xdr:row>168</xdr:row>
      <xdr:rowOff>685800</xdr:rowOff>
    </xdr:from>
    <xdr:to>
      <xdr:col>57</xdr:col>
      <xdr:colOff>1035050</xdr:colOff>
      <xdr:row>169</xdr:row>
      <xdr:rowOff>641350</xdr:rowOff>
    </xdr:to>
    <xdr:sp macro="" textlink="">
      <xdr:nvSpPr>
        <xdr:cNvPr id="39" name="Rectangle 172">
          <a:extLst>
            <a:ext uri="{FF2B5EF4-FFF2-40B4-BE49-F238E27FC236}">
              <a16:creationId xmlns:a16="http://schemas.microsoft.com/office/drawing/2014/main" id="{52AE36A2-CB4F-4C6A-B6EC-11B182808FE9}"/>
            </a:ext>
          </a:extLst>
        </xdr:cNvPr>
        <xdr:cNvSpPr>
          <a:spLocks noChangeArrowheads="1"/>
        </xdr:cNvSpPr>
      </xdr:nvSpPr>
      <xdr:spPr bwMode="auto">
        <a:xfrm>
          <a:off x="31877000" y="30137100"/>
          <a:ext cx="7937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1022350</xdr:colOff>
      <xdr:row>167</xdr:row>
      <xdr:rowOff>666750</xdr:rowOff>
    </xdr:from>
    <xdr:to>
      <xdr:col>57</xdr:col>
      <xdr:colOff>895350</xdr:colOff>
      <xdr:row>168</xdr:row>
      <xdr:rowOff>615950</xdr:rowOff>
    </xdr:to>
    <xdr:sp macro="" textlink="">
      <xdr:nvSpPr>
        <xdr:cNvPr id="40" name="Rectangle 172">
          <a:extLst>
            <a:ext uri="{FF2B5EF4-FFF2-40B4-BE49-F238E27FC236}">
              <a16:creationId xmlns:a16="http://schemas.microsoft.com/office/drawing/2014/main" id="{28CDDDEF-83BE-4BD6-A6D7-E4AAA23C4BB9}"/>
            </a:ext>
          </a:extLst>
        </xdr:cNvPr>
        <xdr:cNvSpPr>
          <a:spLocks noChangeArrowheads="1"/>
        </xdr:cNvSpPr>
      </xdr:nvSpPr>
      <xdr:spPr bwMode="auto">
        <a:xfrm>
          <a:off x="31877000" y="30137100"/>
          <a:ext cx="7937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53</xdr:col>
      <xdr:colOff>939800</xdr:colOff>
      <xdr:row>5</xdr:row>
      <xdr:rowOff>831850</xdr:rowOff>
    </xdr:from>
    <xdr:to>
      <xdr:col>54</xdr:col>
      <xdr:colOff>114300</xdr:colOff>
      <xdr:row>6</xdr:row>
      <xdr:rowOff>6350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D6C37F63-1FDF-4C82-9D8D-BA4884B16B9A}"/>
            </a:ext>
          </a:extLst>
        </xdr:cNvPr>
        <xdr:cNvSpPr>
          <a:spLocks noChangeArrowheads="1"/>
        </xdr:cNvSpPr>
      </xdr:nvSpPr>
      <xdr:spPr bwMode="auto">
        <a:xfrm flipV="1">
          <a:off x="28543250" y="2686050"/>
          <a:ext cx="114300" cy="63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61</xdr:col>
      <xdr:colOff>747711</xdr:colOff>
      <xdr:row>163</xdr:row>
      <xdr:rowOff>152400</xdr:rowOff>
    </xdr:from>
    <xdr:to>
      <xdr:col>64</xdr:col>
      <xdr:colOff>784245</xdr:colOff>
      <xdr:row>164</xdr:row>
      <xdr:rowOff>152400</xdr:rowOff>
    </xdr:to>
    <xdr:sp macro="" textlink="">
      <xdr:nvSpPr>
        <xdr:cNvPr id="42" name="AutoShape 169">
          <a:extLst>
            <a:ext uri="{FF2B5EF4-FFF2-40B4-BE49-F238E27FC236}">
              <a16:creationId xmlns:a16="http://schemas.microsoft.com/office/drawing/2014/main" id="{23E3C416-04C6-4E53-BED0-EA288F585E4F}"/>
            </a:ext>
          </a:extLst>
        </xdr:cNvPr>
        <xdr:cNvSpPr>
          <a:spLocks noChangeArrowheads="1"/>
        </xdr:cNvSpPr>
      </xdr:nvSpPr>
      <xdr:spPr bwMode="auto">
        <a:xfrm>
          <a:off x="35831461" y="29032200"/>
          <a:ext cx="2170134" cy="628650"/>
        </a:xfrm>
        <a:prstGeom prst="wedgeRoundRectCallout">
          <a:avLst>
            <a:gd name="adj1" fmla="val -43915"/>
            <a:gd name="adj2" fmla="val 154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43" name="AutoShape 168">
          <a:extLst>
            <a:ext uri="{FF2B5EF4-FFF2-40B4-BE49-F238E27FC236}">
              <a16:creationId xmlns:a16="http://schemas.microsoft.com/office/drawing/2014/main" id="{9449584D-9622-4147-B505-BA3B5E871FE6}"/>
            </a:ext>
          </a:extLst>
        </xdr:cNvPr>
        <xdr:cNvSpPr>
          <a:spLocks noChangeArrowheads="1"/>
        </xdr:cNvSpPr>
      </xdr:nvSpPr>
      <xdr:spPr bwMode="auto">
        <a:xfrm>
          <a:off x="30495876" y="3638550"/>
          <a:ext cx="68567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58</xdr:col>
      <xdr:colOff>998535</xdr:colOff>
      <xdr:row>8</xdr:row>
      <xdr:rowOff>0</xdr:rowOff>
    </xdr:from>
    <xdr:to>
      <xdr:col>60</xdr:col>
      <xdr:colOff>262942</xdr:colOff>
      <xdr:row>8</xdr:row>
      <xdr:rowOff>0</xdr:rowOff>
    </xdr:to>
    <xdr:sp macro="" textlink="">
      <xdr:nvSpPr>
        <xdr:cNvPr id="44" name="AutoShape 169">
          <a:extLst>
            <a:ext uri="{FF2B5EF4-FFF2-40B4-BE49-F238E27FC236}">
              <a16:creationId xmlns:a16="http://schemas.microsoft.com/office/drawing/2014/main" id="{ED7090A6-5D2B-42D8-8F81-F0D9A981D08C}"/>
            </a:ext>
          </a:extLst>
        </xdr:cNvPr>
        <xdr:cNvSpPr>
          <a:spLocks noChangeArrowheads="1"/>
        </xdr:cNvSpPr>
      </xdr:nvSpPr>
      <xdr:spPr bwMode="auto">
        <a:xfrm>
          <a:off x="33662935" y="3638550"/>
          <a:ext cx="985257" cy="0"/>
        </a:xfrm>
        <a:prstGeom prst="wedgeRoundRectCallout">
          <a:avLst>
            <a:gd name="adj1" fmla="val -69364"/>
            <a:gd name="adj2" fmla="val 680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45" name="AutoShape 168">
          <a:extLst>
            <a:ext uri="{FF2B5EF4-FFF2-40B4-BE49-F238E27FC236}">
              <a16:creationId xmlns:a16="http://schemas.microsoft.com/office/drawing/2014/main" id="{932EA582-7E48-426B-BE8D-D29DEAA62024}"/>
            </a:ext>
          </a:extLst>
        </xdr:cNvPr>
        <xdr:cNvSpPr>
          <a:spLocks noChangeArrowheads="1"/>
        </xdr:cNvSpPr>
      </xdr:nvSpPr>
      <xdr:spPr bwMode="auto">
        <a:xfrm>
          <a:off x="30495876" y="3638550"/>
          <a:ext cx="68567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21</xdr:col>
      <xdr:colOff>287335</xdr:colOff>
      <xdr:row>8</xdr:row>
      <xdr:rowOff>0</xdr:rowOff>
    </xdr:from>
    <xdr:to>
      <xdr:col>23</xdr:col>
      <xdr:colOff>88933</xdr:colOff>
      <xdr:row>8</xdr:row>
      <xdr:rowOff>0</xdr:rowOff>
    </xdr:to>
    <xdr:sp macro="" textlink="">
      <xdr:nvSpPr>
        <xdr:cNvPr id="46" name="AutoShape 169">
          <a:extLst>
            <a:ext uri="{FF2B5EF4-FFF2-40B4-BE49-F238E27FC236}">
              <a16:creationId xmlns:a16="http://schemas.microsoft.com/office/drawing/2014/main" id="{5CEA27D8-DFA3-4B19-95D0-B93ADB329456}"/>
            </a:ext>
          </a:extLst>
        </xdr:cNvPr>
        <xdr:cNvSpPr>
          <a:spLocks noChangeArrowheads="1"/>
        </xdr:cNvSpPr>
      </xdr:nvSpPr>
      <xdr:spPr bwMode="auto">
        <a:xfrm>
          <a:off x="15114585" y="3638550"/>
          <a:ext cx="1173198" cy="0"/>
        </a:xfrm>
        <a:prstGeom prst="wedgeRoundRectCallout">
          <a:avLst>
            <a:gd name="adj1" fmla="val -69364"/>
            <a:gd name="adj2" fmla="val -738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31</xdr:col>
      <xdr:colOff>755650</xdr:colOff>
      <xdr:row>5</xdr:row>
      <xdr:rowOff>723900</xdr:rowOff>
    </xdr:from>
    <xdr:to>
      <xdr:col>32</xdr:col>
      <xdr:colOff>209550</xdr:colOff>
      <xdr:row>5</xdr:row>
      <xdr:rowOff>933450</xdr:rowOff>
    </xdr:to>
    <xdr:sp macro="" textlink="">
      <xdr:nvSpPr>
        <xdr:cNvPr id="47" name="AutoShape 5">
          <a:extLst>
            <a:ext uri="{FF2B5EF4-FFF2-40B4-BE49-F238E27FC236}">
              <a16:creationId xmlns:a16="http://schemas.microsoft.com/office/drawing/2014/main" id="{268C7540-741A-4C5E-954C-62B10D0EC238}"/>
            </a:ext>
          </a:extLst>
        </xdr:cNvPr>
        <xdr:cNvSpPr>
          <a:spLocks noChangeArrowheads="1"/>
        </xdr:cNvSpPr>
      </xdr:nvSpPr>
      <xdr:spPr bwMode="auto">
        <a:xfrm flipV="1">
          <a:off x="22371050" y="2686050"/>
          <a:ext cx="20955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812800</xdr:colOff>
      <xdr:row>5</xdr:row>
      <xdr:rowOff>723900</xdr:rowOff>
    </xdr:from>
    <xdr:to>
      <xdr:col>37</xdr:col>
      <xdr:colOff>260350</xdr:colOff>
      <xdr:row>5</xdr:row>
      <xdr:rowOff>933450</xdr:rowOff>
    </xdr:to>
    <xdr:sp macro="" textlink="">
      <xdr:nvSpPr>
        <xdr:cNvPr id="48" name="AutoShape 5">
          <a:extLst>
            <a:ext uri="{FF2B5EF4-FFF2-40B4-BE49-F238E27FC236}">
              <a16:creationId xmlns:a16="http://schemas.microsoft.com/office/drawing/2014/main" id="{5F0B52A4-95C1-4B3A-A915-25DD9C18C993}"/>
            </a:ext>
          </a:extLst>
        </xdr:cNvPr>
        <xdr:cNvSpPr>
          <a:spLocks noChangeArrowheads="1"/>
        </xdr:cNvSpPr>
      </xdr:nvSpPr>
      <xdr:spPr bwMode="auto">
        <a:xfrm flipV="1">
          <a:off x="25800050" y="2686050"/>
          <a:ext cx="26035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57</xdr:col>
      <xdr:colOff>269874</xdr:colOff>
      <xdr:row>164</xdr:row>
      <xdr:rowOff>158750</xdr:rowOff>
    </xdr:from>
    <xdr:to>
      <xdr:col>58</xdr:col>
      <xdr:colOff>95250</xdr:colOff>
      <xdr:row>165</xdr:row>
      <xdr:rowOff>269875</xdr:rowOff>
    </xdr:to>
    <xdr:sp macro="" textlink="">
      <xdr:nvSpPr>
        <xdr:cNvPr id="49" name="Rectangle 172">
          <a:extLst>
            <a:ext uri="{FF2B5EF4-FFF2-40B4-BE49-F238E27FC236}">
              <a16:creationId xmlns:a16="http://schemas.microsoft.com/office/drawing/2014/main" id="{1B6B0052-406A-4E39-AC4E-8C688312D03A}"/>
            </a:ext>
          </a:extLst>
        </xdr:cNvPr>
        <xdr:cNvSpPr>
          <a:spLocks noChangeArrowheads="1"/>
        </xdr:cNvSpPr>
      </xdr:nvSpPr>
      <xdr:spPr bwMode="auto">
        <a:xfrm>
          <a:off x="32146874" y="29667200"/>
          <a:ext cx="619126" cy="469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71436</xdr:colOff>
      <xdr:row>171</xdr:row>
      <xdr:rowOff>0</xdr:rowOff>
    </xdr:from>
    <xdr:to>
      <xdr:col>37</xdr:col>
      <xdr:colOff>8071</xdr:colOff>
      <xdr:row>171</xdr:row>
      <xdr:rowOff>0</xdr:rowOff>
    </xdr:to>
    <xdr:sp macro="" textlink="">
      <xdr:nvSpPr>
        <xdr:cNvPr id="50" name="AutoShape 169">
          <a:extLst>
            <a:ext uri="{FF2B5EF4-FFF2-40B4-BE49-F238E27FC236}">
              <a16:creationId xmlns:a16="http://schemas.microsoft.com/office/drawing/2014/main" id="{6EF2EAD0-8F27-44C0-9EED-B07370AB6655}"/>
            </a:ext>
          </a:extLst>
        </xdr:cNvPr>
        <xdr:cNvSpPr>
          <a:spLocks noChangeArrowheads="1"/>
        </xdr:cNvSpPr>
      </xdr:nvSpPr>
      <xdr:spPr bwMode="auto">
        <a:xfrm>
          <a:off x="23814086" y="30137100"/>
          <a:ext cx="1994035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62</xdr:col>
      <xdr:colOff>1104900</xdr:colOff>
      <xdr:row>207</xdr:row>
      <xdr:rowOff>381000</xdr:rowOff>
    </xdr:from>
    <xdr:to>
      <xdr:col>64</xdr:col>
      <xdr:colOff>762000</xdr:colOff>
      <xdr:row>208</xdr:row>
      <xdr:rowOff>342900</xdr:rowOff>
    </xdr:to>
    <xdr:sp macro="" textlink="">
      <xdr:nvSpPr>
        <xdr:cNvPr id="51" name="Rectangle 172">
          <a:extLst>
            <a:ext uri="{FF2B5EF4-FFF2-40B4-BE49-F238E27FC236}">
              <a16:creationId xmlns:a16="http://schemas.microsoft.com/office/drawing/2014/main" id="{79244709-F222-43AD-870F-FBA6554911C3}"/>
            </a:ext>
          </a:extLst>
        </xdr:cNvPr>
        <xdr:cNvSpPr>
          <a:spLocks noChangeArrowheads="1"/>
        </xdr:cNvSpPr>
      </xdr:nvSpPr>
      <xdr:spPr bwMode="auto">
        <a:xfrm>
          <a:off x="36556950" y="30137100"/>
          <a:ext cx="144780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747711</xdr:colOff>
      <xdr:row>171</xdr:row>
      <xdr:rowOff>0</xdr:rowOff>
    </xdr:from>
    <xdr:to>
      <xdr:col>64</xdr:col>
      <xdr:colOff>784245</xdr:colOff>
      <xdr:row>171</xdr:row>
      <xdr:rowOff>0</xdr:rowOff>
    </xdr:to>
    <xdr:sp macro="" textlink="">
      <xdr:nvSpPr>
        <xdr:cNvPr id="52" name="AutoShape 169">
          <a:extLst>
            <a:ext uri="{FF2B5EF4-FFF2-40B4-BE49-F238E27FC236}">
              <a16:creationId xmlns:a16="http://schemas.microsoft.com/office/drawing/2014/main" id="{7A8F2069-98C5-440A-BBA7-68B19C32F879}"/>
            </a:ext>
          </a:extLst>
        </xdr:cNvPr>
        <xdr:cNvSpPr>
          <a:spLocks noChangeArrowheads="1"/>
        </xdr:cNvSpPr>
      </xdr:nvSpPr>
      <xdr:spPr bwMode="auto">
        <a:xfrm>
          <a:off x="35831461" y="30137100"/>
          <a:ext cx="2170134" cy="0"/>
        </a:xfrm>
        <a:prstGeom prst="wedgeRoundRectCallout">
          <a:avLst>
            <a:gd name="adj1" fmla="val -43915"/>
            <a:gd name="adj2" fmla="val 154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57</xdr:col>
      <xdr:colOff>114300</xdr:colOff>
      <xdr:row>74</xdr:row>
      <xdr:rowOff>546100</xdr:rowOff>
    </xdr:from>
    <xdr:to>
      <xdr:col>59</xdr:col>
      <xdr:colOff>400050</xdr:colOff>
      <xdr:row>87</xdr:row>
      <xdr:rowOff>508000</xdr:rowOff>
    </xdr:to>
    <xdr:sp macro="" textlink="">
      <xdr:nvSpPr>
        <xdr:cNvPr id="53" name="Rectangle 172">
          <a:extLst>
            <a:ext uri="{FF2B5EF4-FFF2-40B4-BE49-F238E27FC236}">
              <a16:creationId xmlns:a16="http://schemas.microsoft.com/office/drawing/2014/main" id="{C69DDEAC-C5B5-4C21-85ED-63D6FCF1FB33}"/>
            </a:ext>
          </a:extLst>
        </xdr:cNvPr>
        <xdr:cNvSpPr>
          <a:spLocks noChangeArrowheads="1"/>
        </xdr:cNvSpPr>
      </xdr:nvSpPr>
      <xdr:spPr bwMode="auto">
        <a:xfrm>
          <a:off x="31991300" y="15640050"/>
          <a:ext cx="2070100" cy="7442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825500</xdr:colOff>
      <xdr:row>5</xdr:row>
      <xdr:rowOff>698500</xdr:rowOff>
    </xdr:from>
    <xdr:to>
      <xdr:col>12</xdr:col>
      <xdr:colOff>228600</xdr:colOff>
      <xdr:row>5</xdr:row>
      <xdr:rowOff>908050</xdr:rowOff>
    </xdr:to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543A8745-32D6-4C76-B34A-30649E6A9D18}"/>
            </a:ext>
          </a:extLst>
        </xdr:cNvPr>
        <xdr:cNvSpPr>
          <a:spLocks noChangeArrowheads="1"/>
        </xdr:cNvSpPr>
      </xdr:nvSpPr>
      <xdr:spPr bwMode="auto">
        <a:xfrm flipV="1">
          <a:off x="8616950" y="2686050"/>
          <a:ext cx="228600" cy="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66</xdr:col>
      <xdr:colOff>600075</xdr:colOff>
      <xdr:row>71</xdr:row>
      <xdr:rowOff>120649</xdr:rowOff>
    </xdr:from>
    <xdr:to>
      <xdr:col>68</xdr:col>
      <xdr:colOff>552499</xdr:colOff>
      <xdr:row>71</xdr:row>
      <xdr:rowOff>584198</xdr:rowOff>
    </xdr:to>
    <xdr:sp macro="" textlink="">
      <xdr:nvSpPr>
        <xdr:cNvPr id="55" name="AutoShape 169">
          <a:extLst>
            <a:ext uri="{FF2B5EF4-FFF2-40B4-BE49-F238E27FC236}">
              <a16:creationId xmlns:a16="http://schemas.microsoft.com/office/drawing/2014/main" id="{53744000-F66D-46B1-834F-DA30ABC322DA}"/>
            </a:ext>
          </a:extLst>
        </xdr:cNvPr>
        <xdr:cNvSpPr>
          <a:spLocks noChangeArrowheads="1"/>
        </xdr:cNvSpPr>
      </xdr:nvSpPr>
      <xdr:spPr bwMode="auto">
        <a:xfrm>
          <a:off x="39328725" y="13652499"/>
          <a:ext cx="1400224" cy="463549"/>
        </a:xfrm>
        <a:prstGeom prst="wedgeRoundRectCallout">
          <a:avLst>
            <a:gd name="adj1" fmla="val -14771"/>
            <a:gd name="adj2" fmla="val 16713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1149350</xdr:colOff>
      <xdr:row>224</xdr:row>
      <xdr:rowOff>495300</xdr:rowOff>
    </xdr:from>
    <xdr:to>
      <xdr:col>58</xdr:col>
      <xdr:colOff>1022350</xdr:colOff>
      <xdr:row>237</xdr:row>
      <xdr:rowOff>444500</xdr:rowOff>
    </xdr:to>
    <xdr:sp macro="" textlink="">
      <xdr:nvSpPr>
        <xdr:cNvPr id="56" name="Rectangle 172">
          <a:extLst>
            <a:ext uri="{FF2B5EF4-FFF2-40B4-BE49-F238E27FC236}">
              <a16:creationId xmlns:a16="http://schemas.microsoft.com/office/drawing/2014/main" id="{CF43AE32-3A49-4374-911A-39CBAB7738D1}"/>
            </a:ext>
          </a:extLst>
        </xdr:cNvPr>
        <xdr:cNvSpPr>
          <a:spLocks noChangeArrowheads="1"/>
        </xdr:cNvSpPr>
      </xdr:nvSpPr>
      <xdr:spPr bwMode="auto">
        <a:xfrm>
          <a:off x="32670750" y="30137100"/>
          <a:ext cx="99060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44450</xdr:rowOff>
    </xdr:from>
    <xdr:to>
      <xdr:col>9</xdr:col>
      <xdr:colOff>203200</xdr:colOff>
      <xdr:row>5</xdr:row>
      <xdr:rowOff>387350</xdr:rowOff>
    </xdr:to>
    <xdr:sp macro="" textlink="">
      <xdr:nvSpPr>
        <xdr:cNvPr id="57" name="Rectangle 159">
          <a:extLst>
            <a:ext uri="{FF2B5EF4-FFF2-40B4-BE49-F238E27FC236}">
              <a16:creationId xmlns:a16="http://schemas.microsoft.com/office/drawing/2014/main" id="{8FC9B471-8A6D-4F23-A6C3-23CCA70695B9}"/>
            </a:ext>
          </a:extLst>
        </xdr:cNvPr>
        <xdr:cNvSpPr>
          <a:spLocks noChangeArrowheads="1"/>
        </xdr:cNvSpPr>
      </xdr:nvSpPr>
      <xdr:spPr bwMode="auto">
        <a:xfrm>
          <a:off x="5848350" y="2057400"/>
          <a:ext cx="89535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581025</xdr:colOff>
      <xdr:row>4</xdr:row>
      <xdr:rowOff>228600</xdr:rowOff>
    </xdr:from>
    <xdr:to>
      <xdr:col>11</xdr:col>
      <xdr:colOff>682625</xdr:colOff>
      <xdr:row>5</xdr:row>
      <xdr:rowOff>622300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C83AC884-4BA1-44ED-9232-EF3623F20165}"/>
            </a:ext>
          </a:extLst>
        </xdr:cNvPr>
        <xdr:cNvSpPr txBox="1"/>
      </xdr:nvSpPr>
      <xdr:spPr>
        <a:xfrm>
          <a:off x="6429375" y="1803400"/>
          <a:ext cx="2178050" cy="831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16</xdr:col>
      <xdr:colOff>457200</xdr:colOff>
      <xdr:row>5</xdr:row>
      <xdr:rowOff>555625</xdr:rowOff>
    </xdr:from>
    <xdr:to>
      <xdr:col>17</xdr:col>
      <xdr:colOff>145473</xdr:colOff>
      <xdr:row>5</xdr:row>
      <xdr:rowOff>644525</xdr:rowOff>
    </xdr:to>
    <xdr:sp macro="" textlink="">
      <xdr:nvSpPr>
        <xdr:cNvPr id="59" name="AutoShape 5">
          <a:extLst>
            <a:ext uri="{FF2B5EF4-FFF2-40B4-BE49-F238E27FC236}">
              <a16:creationId xmlns:a16="http://schemas.microsoft.com/office/drawing/2014/main" id="{40504425-0C1B-4947-A2B3-D6B337BE0149}"/>
            </a:ext>
          </a:extLst>
        </xdr:cNvPr>
        <xdr:cNvSpPr>
          <a:spLocks noChangeArrowheads="1"/>
        </xdr:cNvSpPr>
      </xdr:nvSpPr>
      <xdr:spPr bwMode="auto">
        <a:xfrm flipV="1">
          <a:off x="11842750" y="2568575"/>
          <a:ext cx="380423" cy="8890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216189</xdr:colOff>
      <xdr:row>89</xdr:row>
      <xdr:rowOff>269875</xdr:rowOff>
    </xdr:from>
    <xdr:to>
      <xdr:col>57</xdr:col>
      <xdr:colOff>612487</xdr:colOff>
      <xdr:row>89</xdr:row>
      <xdr:rowOff>377825</xdr:rowOff>
    </xdr:to>
    <xdr:sp macro="" textlink="">
      <xdr:nvSpPr>
        <xdr:cNvPr id="60" name="AutoShape 5">
          <a:extLst>
            <a:ext uri="{FF2B5EF4-FFF2-40B4-BE49-F238E27FC236}">
              <a16:creationId xmlns:a16="http://schemas.microsoft.com/office/drawing/2014/main" id="{10D717E2-F4D5-466E-91D3-FC9349AB6F6E}"/>
            </a:ext>
          </a:extLst>
        </xdr:cNvPr>
        <xdr:cNvSpPr>
          <a:spLocks noChangeArrowheads="1"/>
        </xdr:cNvSpPr>
      </xdr:nvSpPr>
      <xdr:spPr bwMode="auto">
        <a:xfrm flipV="1">
          <a:off x="32093189" y="24101425"/>
          <a:ext cx="396298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578427</xdr:colOff>
      <xdr:row>5</xdr:row>
      <xdr:rowOff>381000</xdr:rowOff>
    </xdr:from>
    <xdr:to>
      <xdr:col>27</xdr:col>
      <xdr:colOff>295275</xdr:colOff>
      <xdr:row>5</xdr:row>
      <xdr:rowOff>488950</xdr:rowOff>
    </xdr:to>
    <xdr:sp macro="" textlink="">
      <xdr:nvSpPr>
        <xdr:cNvPr id="61" name="AutoShape 5">
          <a:extLst>
            <a:ext uri="{FF2B5EF4-FFF2-40B4-BE49-F238E27FC236}">
              <a16:creationId xmlns:a16="http://schemas.microsoft.com/office/drawing/2014/main" id="{708D9A97-384A-47F7-B4AE-A849F6DB198F}"/>
            </a:ext>
          </a:extLst>
        </xdr:cNvPr>
        <xdr:cNvSpPr>
          <a:spLocks noChangeArrowheads="1"/>
        </xdr:cNvSpPr>
      </xdr:nvSpPr>
      <xdr:spPr bwMode="auto">
        <a:xfrm flipV="1">
          <a:off x="18834677" y="2393950"/>
          <a:ext cx="402648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451716</xdr:colOff>
      <xdr:row>5</xdr:row>
      <xdr:rowOff>539750</xdr:rowOff>
    </xdr:from>
    <xdr:to>
      <xdr:col>32</xdr:col>
      <xdr:colOff>193964</xdr:colOff>
      <xdr:row>5</xdr:row>
      <xdr:rowOff>647700</xdr:rowOff>
    </xdr:to>
    <xdr:sp macro="" textlink="">
      <xdr:nvSpPr>
        <xdr:cNvPr id="62" name="AutoShape 5">
          <a:extLst>
            <a:ext uri="{FF2B5EF4-FFF2-40B4-BE49-F238E27FC236}">
              <a16:creationId xmlns:a16="http://schemas.microsoft.com/office/drawing/2014/main" id="{CE4AC63F-3109-44B7-A706-D9FE536A0A10}"/>
            </a:ext>
          </a:extLst>
        </xdr:cNvPr>
        <xdr:cNvSpPr>
          <a:spLocks noChangeArrowheads="1"/>
        </xdr:cNvSpPr>
      </xdr:nvSpPr>
      <xdr:spPr bwMode="auto">
        <a:xfrm flipV="1">
          <a:off x="22136966" y="2552700"/>
          <a:ext cx="428048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523875</xdr:colOff>
      <xdr:row>5</xdr:row>
      <xdr:rowOff>539750</xdr:rowOff>
    </xdr:from>
    <xdr:to>
      <xdr:col>12</xdr:col>
      <xdr:colOff>185593</xdr:colOff>
      <xdr:row>5</xdr:row>
      <xdr:rowOff>647700</xdr:rowOff>
    </xdr:to>
    <xdr:sp macro="" textlink="">
      <xdr:nvSpPr>
        <xdr:cNvPr id="63" name="AutoShape 5">
          <a:extLst>
            <a:ext uri="{FF2B5EF4-FFF2-40B4-BE49-F238E27FC236}">
              <a16:creationId xmlns:a16="http://schemas.microsoft.com/office/drawing/2014/main" id="{8BAA1899-B4BE-46EB-9C79-7B34D1C69A52}"/>
            </a:ext>
          </a:extLst>
        </xdr:cNvPr>
        <xdr:cNvSpPr>
          <a:spLocks noChangeArrowheads="1"/>
        </xdr:cNvSpPr>
      </xdr:nvSpPr>
      <xdr:spPr bwMode="auto">
        <a:xfrm flipV="1">
          <a:off x="8448675" y="2552700"/>
          <a:ext cx="353868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62</xdr:col>
      <xdr:colOff>146050</xdr:colOff>
      <xdr:row>312</xdr:row>
      <xdr:rowOff>901700</xdr:rowOff>
    </xdr:from>
    <xdr:to>
      <xdr:col>63</xdr:col>
      <xdr:colOff>38100</xdr:colOff>
      <xdr:row>313</xdr:row>
      <xdr:rowOff>857250</xdr:rowOff>
    </xdr:to>
    <xdr:sp macro="" textlink="">
      <xdr:nvSpPr>
        <xdr:cNvPr id="64" name="Rectangle 172">
          <a:extLst>
            <a:ext uri="{FF2B5EF4-FFF2-40B4-BE49-F238E27FC236}">
              <a16:creationId xmlns:a16="http://schemas.microsoft.com/office/drawing/2014/main" id="{C178D789-CFAD-4C1B-8F89-DFBF821D744E}"/>
            </a:ext>
          </a:extLst>
        </xdr:cNvPr>
        <xdr:cNvSpPr>
          <a:spLocks noChangeArrowheads="1"/>
        </xdr:cNvSpPr>
      </xdr:nvSpPr>
      <xdr:spPr bwMode="auto">
        <a:xfrm>
          <a:off x="35979100" y="30137100"/>
          <a:ext cx="6159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1149350</xdr:colOff>
      <xdr:row>313</xdr:row>
      <xdr:rowOff>495300</xdr:rowOff>
    </xdr:from>
    <xdr:to>
      <xdr:col>58</xdr:col>
      <xdr:colOff>1022350</xdr:colOff>
      <xdr:row>326</xdr:row>
      <xdr:rowOff>444500</xdr:rowOff>
    </xdr:to>
    <xdr:sp macro="" textlink="">
      <xdr:nvSpPr>
        <xdr:cNvPr id="65" name="Rectangle 172">
          <a:extLst>
            <a:ext uri="{FF2B5EF4-FFF2-40B4-BE49-F238E27FC236}">
              <a16:creationId xmlns:a16="http://schemas.microsoft.com/office/drawing/2014/main" id="{949BF05D-D693-4B7B-8610-03B4142002F9}"/>
            </a:ext>
          </a:extLst>
        </xdr:cNvPr>
        <xdr:cNvSpPr>
          <a:spLocks noChangeArrowheads="1"/>
        </xdr:cNvSpPr>
      </xdr:nvSpPr>
      <xdr:spPr bwMode="auto">
        <a:xfrm>
          <a:off x="32670750" y="30137100"/>
          <a:ext cx="990600" cy="4826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1149350</xdr:colOff>
      <xdr:row>307</xdr:row>
      <xdr:rowOff>495300</xdr:rowOff>
    </xdr:from>
    <xdr:to>
      <xdr:col>58</xdr:col>
      <xdr:colOff>1022350</xdr:colOff>
      <xdr:row>320</xdr:row>
      <xdr:rowOff>444500</xdr:rowOff>
    </xdr:to>
    <xdr:sp macro="" textlink="">
      <xdr:nvSpPr>
        <xdr:cNvPr id="66" name="Rectangle 172">
          <a:extLst>
            <a:ext uri="{FF2B5EF4-FFF2-40B4-BE49-F238E27FC236}">
              <a16:creationId xmlns:a16="http://schemas.microsoft.com/office/drawing/2014/main" id="{E65855A5-F019-479F-B15D-60572E0C88DF}"/>
            </a:ext>
          </a:extLst>
        </xdr:cNvPr>
        <xdr:cNvSpPr>
          <a:spLocks noChangeArrowheads="1"/>
        </xdr:cNvSpPr>
      </xdr:nvSpPr>
      <xdr:spPr bwMode="auto">
        <a:xfrm>
          <a:off x="32670750" y="30137100"/>
          <a:ext cx="990600" cy="4826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634999</xdr:colOff>
      <xdr:row>64</xdr:row>
      <xdr:rowOff>460375</xdr:rowOff>
    </xdr:from>
    <xdr:to>
      <xdr:col>21</xdr:col>
      <xdr:colOff>496815</xdr:colOff>
      <xdr:row>65</xdr:row>
      <xdr:rowOff>381109</xdr:rowOff>
    </xdr:to>
    <xdr:sp macro="" textlink="">
      <xdr:nvSpPr>
        <xdr:cNvPr id="67" name="四角形吹き出し 39">
          <a:extLst>
            <a:ext uri="{FF2B5EF4-FFF2-40B4-BE49-F238E27FC236}">
              <a16:creationId xmlns:a16="http://schemas.microsoft.com/office/drawing/2014/main" id="{5F21635F-FDFA-4353-BB42-1BF4F4D7952B}"/>
            </a:ext>
          </a:extLst>
        </xdr:cNvPr>
        <xdr:cNvSpPr/>
      </xdr:nvSpPr>
      <xdr:spPr>
        <a:xfrm>
          <a:off x="13404849" y="12439650"/>
          <a:ext cx="1919216" cy="0"/>
        </a:xfrm>
        <a:prstGeom prst="wedgeRectCallout">
          <a:avLst>
            <a:gd name="adj1" fmla="val -54797"/>
            <a:gd name="adj2" fmla="val -17837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1174749</xdr:colOff>
      <xdr:row>80</xdr:row>
      <xdr:rowOff>23812</xdr:rowOff>
    </xdr:from>
    <xdr:to>
      <xdr:col>58</xdr:col>
      <xdr:colOff>947736</xdr:colOff>
      <xdr:row>80</xdr:row>
      <xdr:rowOff>463659</xdr:rowOff>
    </xdr:to>
    <xdr:sp macro="" textlink="">
      <xdr:nvSpPr>
        <xdr:cNvPr id="68" name="四角形吹き出し 39">
          <a:extLst>
            <a:ext uri="{FF2B5EF4-FFF2-40B4-BE49-F238E27FC236}">
              <a16:creationId xmlns:a16="http://schemas.microsoft.com/office/drawing/2014/main" id="{534E66A2-5368-42B0-BAC2-85B4C808B459}"/>
            </a:ext>
          </a:extLst>
        </xdr:cNvPr>
        <xdr:cNvSpPr/>
      </xdr:nvSpPr>
      <xdr:spPr>
        <a:xfrm>
          <a:off x="30930849" y="18870612"/>
          <a:ext cx="2687637" cy="439847"/>
        </a:xfrm>
        <a:prstGeom prst="wedgeRectCallout">
          <a:avLst>
            <a:gd name="adj1" fmla="val -36235"/>
            <a:gd name="adj2" fmla="val 1815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349250</xdr:colOff>
      <xdr:row>164</xdr:row>
      <xdr:rowOff>285750</xdr:rowOff>
    </xdr:from>
    <xdr:to>
      <xdr:col>58</xdr:col>
      <xdr:colOff>1039813</xdr:colOff>
      <xdr:row>165</xdr:row>
      <xdr:rowOff>381000</xdr:rowOff>
    </xdr:to>
    <xdr:sp macro="" textlink="">
      <xdr:nvSpPr>
        <xdr:cNvPr id="69" name="Rectangle 172">
          <a:extLst>
            <a:ext uri="{FF2B5EF4-FFF2-40B4-BE49-F238E27FC236}">
              <a16:creationId xmlns:a16="http://schemas.microsoft.com/office/drawing/2014/main" id="{74C7B9A7-6EED-4C4B-A331-A2C77E5FF0C3}"/>
            </a:ext>
          </a:extLst>
        </xdr:cNvPr>
        <xdr:cNvSpPr>
          <a:spLocks noChangeArrowheads="1"/>
        </xdr:cNvSpPr>
      </xdr:nvSpPr>
      <xdr:spPr bwMode="auto">
        <a:xfrm>
          <a:off x="33020000" y="29794200"/>
          <a:ext cx="639763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190500</xdr:colOff>
      <xdr:row>165</xdr:row>
      <xdr:rowOff>444500</xdr:rowOff>
    </xdr:from>
    <xdr:to>
      <xdr:col>58</xdr:col>
      <xdr:colOff>23813</xdr:colOff>
      <xdr:row>166</xdr:row>
      <xdr:rowOff>539750</xdr:rowOff>
    </xdr:to>
    <xdr:sp macro="" textlink="">
      <xdr:nvSpPr>
        <xdr:cNvPr id="70" name="Rectangle 172">
          <a:extLst>
            <a:ext uri="{FF2B5EF4-FFF2-40B4-BE49-F238E27FC236}">
              <a16:creationId xmlns:a16="http://schemas.microsoft.com/office/drawing/2014/main" id="{787385D5-7F5E-4AA1-AECE-5C053A4ABB3F}"/>
            </a:ext>
          </a:extLst>
        </xdr:cNvPr>
        <xdr:cNvSpPr>
          <a:spLocks noChangeArrowheads="1"/>
        </xdr:cNvSpPr>
      </xdr:nvSpPr>
      <xdr:spPr bwMode="auto">
        <a:xfrm>
          <a:off x="32067500" y="30137100"/>
          <a:ext cx="627063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746804</xdr:colOff>
      <xdr:row>6</xdr:row>
      <xdr:rowOff>94343</xdr:rowOff>
    </xdr:from>
    <xdr:to>
      <xdr:col>13</xdr:col>
      <xdr:colOff>183242</xdr:colOff>
      <xdr:row>6</xdr:row>
      <xdr:rowOff>180068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95D69CF9-2530-44B3-935B-186B3D2FD5D4}"/>
            </a:ext>
          </a:extLst>
        </xdr:cNvPr>
        <xdr:cNvSpPr>
          <a:spLocks noChangeArrowheads="1"/>
        </xdr:cNvSpPr>
      </xdr:nvSpPr>
      <xdr:spPr bwMode="auto">
        <a:xfrm flipV="1">
          <a:off x="11033804" y="2523218"/>
          <a:ext cx="388938" cy="85725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768350</xdr:colOff>
      <xdr:row>224</xdr:row>
      <xdr:rowOff>200025</xdr:rowOff>
    </xdr:from>
    <xdr:to>
      <xdr:col>20</xdr:col>
      <xdr:colOff>768350</xdr:colOff>
      <xdr:row>226</xdr:row>
      <xdr:rowOff>139720</xdr:rowOff>
    </xdr:to>
    <xdr:sp macro="" textlink="">
      <xdr:nvSpPr>
        <xdr:cNvPr id="3" name="AutoShape 157">
          <a:extLst>
            <a:ext uri="{FF2B5EF4-FFF2-40B4-BE49-F238E27FC236}">
              <a16:creationId xmlns:a16="http://schemas.microsoft.com/office/drawing/2014/main" id="{32C3D335-1101-4844-9B39-C9A66B09BA65}"/>
            </a:ext>
          </a:extLst>
        </xdr:cNvPr>
        <xdr:cNvSpPr>
          <a:spLocks noChangeArrowheads="1"/>
        </xdr:cNvSpPr>
      </xdr:nvSpPr>
      <xdr:spPr bwMode="auto">
        <a:xfrm>
          <a:off x="15875000" y="30032325"/>
          <a:ext cx="2857500" cy="561995"/>
        </a:xfrm>
        <a:prstGeom prst="wedgeRoundRectCallout">
          <a:avLst>
            <a:gd name="adj1" fmla="val -34241"/>
            <a:gd name="adj2" fmla="val 161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61</xdr:col>
      <xdr:colOff>107950</xdr:colOff>
      <xdr:row>13</xdr:row>
      <xdr:rowOff>57150</xdr:rowOff>
    </xdr:from>
    <xdr:to>
      <xdr:col>62</xdr:col>
      <xdr:colOff>584200</xdr:colOff>
      <xdr:row>14</xdr:row>
      <xdr:rowOff>95250</xdr:rowOff>
    </xdr:to>
    <xdr:sp macro="" textlink="">
      <xdr:nvSpPr>
        <xdr:cNvPr id="4" name="Rectangle 159">
          <a:extLst>
            <a:ext uri="{FF2B5EF4-FFF2-40B4-BE49-F238E27FC236}">
              <a16:creationId xmlns:a16="http://schemas.microsoft.com/office/drawing/2014/main" id="{6C4A3666-E0F4-4453-A084-AB0BA3960B5C}"/>
            </a:ext>
          </a:extLst>
        </xdr:cNvPr>
        <xdr:cNvSpPr>
          <a:spLocks noChangeArrowheads="1"/>
        </xdr:cNvSpPr>
      </xdr:nvSpPr>
      <xdr:spPr bwMode="auto">
        <a:xfrm>
          <a:off x="40678100" y="4692650"/>
          <a:ext cx="1098550" cy="349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946150</xdr:colOff>
      <xdr:row>225</xdr:row>
      <xdr:rowOff>76200</xdr:rowOff>
    </xdr:from>
    <xdr:to>
      <xdr:col>24</xdr:col>
      <xdr:colOff>127000</xdr:colOff>
      <xdr:row>226</xdr:row>
      <xdr:rowOff>50800</xdr:rowOff>
    </xdr:to>
    <xdr:sp macro="" textlink="">
      <xdr:nvSpPr>
        <xdr:cNvPr id="6" name="Rectangle 173">
          <a:extLst>
            <a:ext uri="{FF2B5EF4-FFF2-40B4-BE49-F238E27FC236}">
              <a16:creationId xmlns:a16="http://schemas.microsoft.com/office/drawing/2014/main" id="{E854931E-8FD2-4C4C-9A6E-5D730D80B89C}"/>
            </a:ext>
          </a:extLst>
        </xdr:cNvPr>
        <xdr:cNvSpPr>
          <a:spLocks noChangeArrowheads="1"/>
        </xdr:cNvSpPr>
      </xdr:nvSpPr>
      <xdr:spPr bwMode="auto">
        <a:xfrm>
          <a:off x="21758275" y="31254700"/>
          <a:ext cx="133350" cy="2921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222250</xdr:colOff>
      <xdr:row>218</xdr:row>
      <xdr:rowOff>1587</xdr:rowOff>
    </xdr:from>
    <xdr:to>
      <xdr:col>17</xdr:col>
      <xdr:colOff>222250</xdr:colOff>
      <xdr:row>221</xdr:row>
      <xdr:rowOff>228600</xdr:rowOff>
    </xdr:to>
    <xdr:sp macro="" textlink="">
      <xdr:nvSpPr>
        <xdr:cNvPr id="7" name="AutoShape 175">
          <a:extLst>
            <a:ext uri="{FF2B5EF4-FFF2-40B4-BE49-F238E27FC236}">
              <a16:creationId xmlns:a16="http://schemas.microsoft.com/office/drawing/2014/main" id="{744E1662-1065-4C1D-9B34-33636881FA53}"/>
            </a:ext>
          </a:extLst>
        </xdr:cNvPr>
        <xdr:cNvSpPr>
          <a:spLocks noChangeArrowheads="1"/>
        </xdr:cNvSpPr>
      </xdr:nvSpPr>
      <xdr:spPr bwMode="auto">
        <a:xfrm>
          <a:off x="13423900" y="27966987"/>
          <a:ext cx="1905000" cy="1160463"/>
        </a:xfrm>
        <a:prstGeom prst="wedgeRoundRectCallout">
          <a:avLst>
            <a:gd name="adj1" fmla="val 34926"/>
            <a:gd name="adj2" fmla="val -669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4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  <a:p>
          <a:pPr algn="ctr" rtl="0">
            <a:lnSpc>
              <a:spcPts val="23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222250</xdr:colOff>
      <xdr:row>235</xdr:row>
      <xdr:rowOff>92075</xdr:rowOff>
    </xdr:from>
    <xdr:to>
      <xdr:col>23</xdr:col>
      <xdr:colOff>149257</xdr:colOff>
      <xdr:row>237</xdr:row>
      <xdr:rowOff>57116</xdr:rowOff>
    </xdr:to>
    <xdr:sp macro="" textlink="">
      <xdr:nvSpPr>
        <xdr:cNvPr id="8" name="AutoShape 177">
          <a:extLst>
            <a:ext uri="{FF2B5EF4-FFF2-40B4-BE49-F238E27FC236}">
              <a16:creationId xmlns:a16="http://schemas.microsoft.com/office/drawing/2014/main" id="{D2187F72-1EAB-458B-AF45-A9A2975681F7}"/>
            </a:ext>
          </a:extLst>
        </xdr:cNvPr>
        <xdr:cNvSpPr>
          <a:spLocks noChangeArrowheads="1"/>
        </xdr:cNvSpPr>
      </xdr:nvSpPr>
      <xdr:spPr bwMode="auto">
        <a:xfrm>
          <a:off x="19138900" y="33347025"/>
          <a:ext cx="1832007" cy="587341"/>
        </a:xfrm>
        <a:prstGeom prst="wedgeRoundRectCallout">
          <a:avLst>
            <a:gd name="adj1" fmla="val 29565"/>
            <a:gd name="adj2" fmla="val -119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</a:p>
      </xdr:txBody>
    </xdr:sp>
    <xdr:clientData/>
  </xdr:twoCellAnchor>
  <xdr:twoCellAnchor>
    <xdr:from>
      <xdr:col>15</xdr:col>
      <xdr:colOff>273050</xdr:colOff>
      <xdr:row>224</xdr:row>
      <xdr:rowOff>206375</xdr:rowOff>
    </xdr:from>
    <xdr:to>
      <xdr:col>17</xdr:col>
      <xdr:colOff>206375</xdr:colOff>
      <xdr:row>226</xdr:row>
      <xdr:rowOff>149225</xdr:rowOff>
    </xdr:to>
    <xdr:sp macro="" textlink="">
      <xdr:nvSpPr>
        <xdr:cNvPr id="9" name="AutoShape 179">
          <a:extLst>
            <a:ext uri="{FF2B5EF4-FFF2-40B4-BE49-F238E27FC236}">
              <a16:creationId xmlns:a16="http://schemas.microsoft.com/office/drawing/2014/main" id="{8091D1CF-35FA-419F-BD6F-3B1EEF40F6DC}"/>
            </a:ext>
          </a:extLst>
        </xdr:cNvPr>
        <xdr:cNvSpPr>
          <a:spLocks noChangeArrowheads="1"/>
        </xdr:cNvSpPr>
      </xdr:nvSpPr>
      <xdr:spPr bwMode="auto">
        <a:xfrm>
          <a:off x="13474700" y="30038675"/>
          <a:ext cx="1838325" cy="565150"/>
        </a:xfrm>
        <a:prstGeom prst="wedgeRoundRectCallout">
          <a:avLst>
            <a:gd name="adj1" fmla="val -764"/>
            <a:gd name="adj2" fmla="val -17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749300</xdr:colOff>
      <xdr:row>6</xdr:row>
      <xdr:rowOff>171450</xdr:rowOff>
    </xdr:from>
    <xdr:to>
      <xdr:col>22</xdr:col>
      <xdr:colOff>203200</xdr:colOff>
      <xdr:row>6</xdr:row>
      <xdr:rowOff>279400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600889CA-1270-4C1B-AF41-E9CADEC54BB4}"/>
            </a:ext>
          </a:extLst>
        </xdr:cNvPr>
        <xdr:cNvSpPr>
          <a:spLocks noChangeArrowheads="1"/>
        </xdr:cNvSpPr>
      </xdr:nvSpPr>
      <xdr:spPr bwMode="auto">
        <a:xfrm flipV="1">
          <a:off x="19665950" y="2590800"/>
          <a:ext cx="40640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768350</xdr:colOff>
      <xdr:row>220</xdr:row>
      <xdr:rowOff>254000</xdr:rowOff>
    </xdr:from>
    <xdr:to>
      <xdr:col>29</xdr:col>
      <xdr:colOff>806450</xdr:colOff>
      <xdr:row>221</xdr:row>
      <xdr:rowOff>209550</xdr:rowOff>
    </xdr:to>
    <xdr:sp macro="" textlink="">
      <xdr:nvSpPr>
        <xdr:cNvPr id="11" name="Rectangle 187">
          <a:extLst>
            <a:ext uri="{FF2B5EF4-FFF2-40B4-BE49-F238E27FC236}">
              <a16:creationId xmlns:a16="http://schemas.microsoft.com/office/drawing/2014/main" id="{70F11F81-A4B7-4CC6-9FF7-2DAD083D41C3}"/>
            </a:ext>
          </a:extLst>
        </xdr:cNvPr>
        <xdr:cNvSpPr>
          <a:spLocks noChangeArrowheads="1"/>
        </xdr:cNvSpPr>
      </xdr:nvSpPr>
      <xdr:spPr bwMode="auto">
        <a:xfrm>
          <a:off x="15875000" y="28841700"/>
          <a:ext cx="11468100" cy="2667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203200</xdr:colOff>
      <xdr:row>218</xdr:row>
      <xdr:rowOff>304800</xdr:rowOff>
    </xdr:from>
    <xdr:to>
      <xdr:col>23</xdr:col>
      <xdr:colOff>184150</xdr:colOff>
      <xdr:row>219</xdr:row>
      <xdr:rowOff>254000</xdr:rowOff>
    </xdr:to>
    <xdr:sp macro="" textlink="">
      <xdr:nvSpPr>
        <xdr:cNvPr id="12" name="Rectangle 190">
          <a:extLst>
            <a:ext uri="{FF2B5EF4-FFF2-40B4-BE49-F238E27FC236}">
              <a16:creationId xmlns:a16="http://schemas.microsoft.com/office/drawing/2014/main" id="{B105BCB7-EFC8-4F4A-A39A-DDDDAC08DAA3}"/>
            </a:ext>
          </a:extLst>
        </xdr:cNvPr>
        <xdr:cNvSpPr>
          <a:spLocks noChangeArrowheads="1"/>
        </xdr:cNvSpPr>
      </xdr:nvSpPr>
      <xdr:spPr bwMode="auto">
        <a:xfrm>
          <a:off x="20072350" y="28270200"/>
          <a:ext cx="933450" cy="2603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1270000</xdr:colOff>
      <xdr:row>218</xdr:row>
      <xdr:rowOff>247650</xdr:rowOff>
    </xdr:from>
    <xdr:to>
      <xdr:col>21</xdr:col>
      <xdr:colOff>1257300</xdr:colOff>
      <xdr:row>219</xdr:row>
      <xdr:rowOff>190500</xdr:rowOff>
    </xdr:to>
    <xdr:sp macro="" textlink="">
      <xdr:nvSpPr>
        <xdr:cNvPr id="13" name="Rectangle 191">
          <a:extLst>
            <a:ext uri="{FF2B5EF4-FFF2-40B4-BE49-F238E27FC236}">
              <a16:creationId xmlns:a16="http://schemas.microsoft.com/office/drawing/2014/main" id="{48469048-C679-4E60-8849-0E1332555E49}"/>
            </a:ext>
          </a:extLst>
        </xdr:cNvPr>
        <xdr:cNvSpPr>
          <a:spLocks noChangeArrowheads="1"/>
        </xdr:cNvSpPr>
      </xdr:nvSpPr>
      <xdr:spPr bwMode="auto">
        <a:xfrm>
          <a:off x="18916650" y="28213050"/>
          <a:ext cx="952500" cy="2540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914400</xdr:colOff>
      <xdr:row>215</xdr:row>
      <xdr:rowOff>412750</xdr:rowOff>
    </xdr:from>
    <xdr:to>
      <xdr:col>17</xdr:col>
      <xdr:colOff>914400</xdr:colOff>
      <xdr:row>216</xdr:row>
      <xdr:rowOff>374650</xdr:rowOff>
    </xdr:to>
    <xdr:sp macro="" textlink="">
      <xdr:nvSpPr>
        <xdr:cNvPr id="14" name="Rectangle 192">
          <a:extLst>
            <a:ext uri="{FF2B5EF4-FFF2-40B4-BE49-F238E27FC236}">
              <a16:creationId xmlns:a16="http://schemas.microsoft.com/office/drawing/2014/main" id="{4D447A33-4BE5-4E87-A2E7-E161C9A7F980}"/>
            </a:ext>
          </a:extLst>
        </xdr:cNvPr>
        <xdr:cNvSpPr>
          <a:spLocks noChangeArrowheads="1"/>
        </xdr:cNvSpPr>
      </xdr:nvSpPr>
      <xdr:spPr bwMode="auto">
        <a:xfrm>
          <a:off x="15068550" y="27343100"/>
          <a:ext cx="952500" cy="3111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742950</xdr:colOff>
      <xdr:row>217</xdr:row>
      <xdr:rowOff>203200</xdr:rowOff>
    </xdr:from>
    <xdr:to>
      <xdr:col>26</xdr:col>
      <xdr:colOff>708014</xdr:colOff>
      <xdr:row>219</xdr:row>
      <xdr:rowOff>136694</xdr:rowOff>
    </xdr:to>
    <xdr:sp macro="" textlink="">
      <xdr:nvSpPr>
        <xdr:cNvPr id="15" name="AutoShape 197">
          <a:extLst>
            <a:ext uri="{FF2B5EF4-FFF2-40B4-BE49-F238E27FC236}">
              <a16:creationId xmlns:a16="http://schemas.microsoft.com/office/drawing/2014/main" id="{966DCDCD-8AFD-4B98-95AE-C1F4CC046E0A}"/>
            </a:ext>
          </a:extLst>
        </xdr:cNvPr>
        <xdr:cNvSpPr>
          <a:spLocks noChangeArrowheads="1"/>
        </xdr:cNvSpPr>
      </xdr:nvSpPr>
      <xdr:spPr bwMode="auto">
        <a:xfrm>
          <a:off x="22517100" y="27857450"/>
          <a:ext cx="1870064" cy="55579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552450</xdr:colOff>
      <xdr:row>217</xdr:row>
      <xdr:rowOff>247650</xdr:rowOff>
    </xdr:from>
    <xdr:to>
      <xdr:col>24</xdr:col>
      <xdr:colOff>558800</xdr:colOff>
      <xdr:row>219</xdr:row>
      <xdr:rowOff>247650</xdr:rowOff>
    </xdr:to>
    <xdr:sp macro="" textlink="">
      <xdr:nvSpPr>
        <xdr:cNvPr id="16" name="Rectangle 198">
          <a:extLst>
            <a:ext uri="{FF2B5EF4-FFF2-40B4-BE49-F238E27FC236}">
              <a16:creationId xmlns:a16="http://schemas.microsoft.com/office/drawing/2014/main" id="{819D16A1-BEF2-492D-A1FF-582CE6ACA127}"/>
            </a:ext>
          </a:extLst>
        </xdr:cNvPr>
        <xdr:cNvSpPr>
          <a:spLocks noChangeArrowheads="1"/>
        </xdr:cNvSpPr>
      </xdr:nvSpPr>
      <xdr:spPr bwMode="auto">
        <a:xfrm>
          <a:off x="21374100" y="27901900"/>
          <a:ext cx="958850" cy="62230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0</xdr:colOff>
      <xdr:row>217</xdr:row>
      <xdr:rowOff>171450</xdr:rowOff>
    </xdr:from>
    <xdr:to>
      <xdr:col>29</xdr:col>
      <xdr:colOff>107</xdr:colOff>
      <xdr:row>219</xdr:row>
      <xdr:rowOff>92246</xdr:rowOff>
    </xdr:to>
    <xdr:sp macro="" textlink="">
      <xdr:nvSpPr>
        <xdr:cNvPr id="17" name="AutoShape 199">
          <a:extLst>
            <a:ext uri="{FF2B5EF4-FFF2-40B4-BE49-F238E27FC236}">
              <a16:creationId xmlns:a16="http://schemas.microsoft.com/office/drawing/2014/main" id="{AD5BBD6C-8527-4E2D-A917-08EADD913581}"/>
            </a:ext>
          </a:extLst>
        </xdr:cNvPr>
        <xdr:cNvSpPr>
          <a:spLocks noChangeArrowheads="1"/>
        </xdr:cNvSpPr>
      </xdr:nvSpPr>
      <xdr:spPr bwMode="auto">
        <a:xfrm>
          <a:off x="24631650" y="27825700"/>
          <a:ext cx="1905107" cy="54309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26</xdr:col>
      <xdr:colOff>749300</xdr:colOff>
      <xdr:row>6</xdr:row>
      <xdr:rowOff>171450</xdr:rowOff>
    </xdr:from>
    <xdr:to>
      <xdr:col>27</xdr:col>
      <xdr:colOff>190500</xdr:colOff>
      <xdr:row>6</xdr:row>
      <xdr:rowOff>279400</xdr:rowOff>
    </xdr:to>
    <xdr:sp macro="" textlink="">
      <xdr:nvSpPr>
        <xdr:cNvPr id="18" name="AutoShape 5">
          <a:extLst>
            <a:ext uri="{FF2B5EF4-FFF2-40B4-BE49-F238E27FC236}">
              <a16:creationId xmlns:a16="http://schemas.microsoft.com/office/drawing/2014/main" id="{61B08E5C-9865-4EA5-92B7-96281A8AF3C3}"/>
            </a:ext>
          </a:extLst>
        </xdr:cNvPr>
        <xdr:cNvSpPr>
          <a:spLocks noChangeArrowheads="1"/>
        </xdr:cNvSpPr>
      </xdr:nvSpPr>
      <xdr:spPr bwMode="auto">
        <a:xfrm flipV="1">
          <a:off x="24428450" y="2590800"/>
          <a:ext cx="39370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382878</xdr:colOff>
      <xdr:row>9</xdr:row>
      <xdr:rowOff>286784</xdr:rowOff>
    </xdr:from>
    <xdr:to>
      <xdr:col>59</xdr:col>
      <xdr:colOff>560310</xdr:colOff>
      <xdr:row>11</xdr:row>
      <xdr:rowOff>2742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C6D882E-B229-4B60-8DAC-E32D9B5CF0AB}"/>
            </a:ext>
          </a:extLst>
        </xdr:cNvPr>
        <xdr:cNvSpPr txBox="1">
          <a:spLocks noChangeArrowheads="1"/>
        </xdr:cNvSpPr>
      </xdr:nvSpPr>
      <xdr:spPr bwMode="auto">
        <a:xfrm>
          <a:off x="37841528" y="3677684"/>
          <a:ext cx="2044332" cy="338258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2021.3.19</a:t>
          </a:r>
        </a:p>
      </xdr:txBody>
    </xdr:sp>
    <xdr:clientData/>
  </xdr:twoCellAnchor>
  <xdr:twoCellAnchor>
    <xdr:from>
      <xdr:col>56</xdr:col>
      <xdr:colOff>207960</xdr:colOff>
      <xdr:row>21</xdr:row>
      <xdr:rowOff>0</xdr:rowOff>
    </xdr:from>
    <xdr:to>
      <xdr:col>59</xdr:col>
      <xdr:colOff>6146</xdr:colOff>
      <xdr:row>21</xdr:row>
      <xdr:rowOff>0</xdr:rowOff>
    </xdr:to>
    <xdr:sp macro="" textlink="">
      <xdr:nvSpPr>
        <xdr:cNvPr id="20" name="四角形吹き出し 35">
          <a:extLst>
            <a:ext uri="{FF2B5EF4-FFF2-40B4-BE49-F238E27FC236}">
              <a16:creationId xmlns:a16="http://schemas.microsoft.com/office/drawing/2014/main" id="{91E96BBA-C3CB-4A9F-872D-4DAD359558E6}"/>
            </a:ext>
          </a:extLst>
        </xdr:cNvPr>
        <xdr:cNvSpPr/>
      </xdr:nvSpPr>
      <xdr:spPr>
        <a:xfrm>
          <a:off x="37666610" y="7124700"/>
          <a:ext cx="1665086" cy="0"/>
        </a:xfrm>
        <a:prstGeom prst="wedgeRectCallout">
          <a:avLst>
            <a:gd name="adj1" fmla="val 32364"/>
            <a:gd name="adj2" fmla="val 1518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37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44</xdr:col>
      <xdr:colOff>801690</xdr:colOff>
      <xdr:row>96</xdr:row>
      <xdr:rowOff>111125</xdr:rowOff>
    </xdr:from>
    <xdr:to>
      <xdr:col>46</xdr:col>
      <xdr:colOff>777875</xdr:colOff>
      <xdr:row>97</xdr:row>
      <xdr:rowOff>177705</xdr:rowOff>
    </xdr:to>
    <xdr:sp macro="" textlink="">
      <xdr:nvSpPr>
        <xdr:cNvPr id="21" name="四角形吹き出し 37">
          <a:extLst>
            <a:ext uri="{FF2B5EF4-FFF2-40B4-BE49-F238E27FC236}">
              <a16:creationId xmlns:a16="http://schemas.microsoft.com/office/drawing/2014/main" id="{6BE3B3ED-5BD4-416D-AA5C-660B3C9EC355}"/>
            </a:ext>
          </a:extLst>
        </xdr:cNvPr>
        <xdr:cNvSpPr/>
      </xdr:nvSpPr>
      <xdr:spPr>
        <a:xfrm>
          <a:off x="34156650" y="11703050"/>
          <a:ext cx="0" cy="0"/>
        </a:xfrm>
        <a:prstGeom prst="wedgeRectCallout">
          <a:avLst>
            <a:gd name="adj1" fmla="val -53852"/>
            <a:gd name="adj2" fmla="val 10169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4762</xdr:colOff>
      <xdr:row>102</xdr:row>
      <xdr:rowOff>73025</xdr:rowOff>
    </xdr:from>
    <xdr:to>
      <xdr:col>61</xdr:col>
      <xdr:colOff>2873</xdr:colOff>
      <xdr:row>108</xdr:row>
      <xdr:rowOff>266671</xdr:rowOff>
    </xdr:to>
    <xdr:sp macro="" textlink="">
      <xdr:nvSpPr>
        <xdr:cNvPr id="22" name="四角形吹き出し 40">
          <a:extLst>
            <a:ext uri="{FF2B5EF4-FFF2-40B4-BE49-F238E27FC236}">
              <a16:creationId xmlns:a16="http://schemas.microsoft.com/office/drawing/2014/main" id="{18C65CE6-9F38-415F-AFE7-48852E67348C}"/>
            </a:ext>
          </a:extLst>
        </xdr:cNvPr>
        <xdr:cNvSpPr/>
      </xdr:nvSpPr>
      <xdr:spPr>
        <a:xfrm>
          <a:off x="38708012" y="12766675"/>
          <a:ext cx="1865011" cy="2174846"/>
        </a:xfrm>
        <a:prstGeom prst="wedgeRectCallout">
          <a:avLst>
            <a:gd name="adj1" fmla="val 60211"/>
            <a:gd name="adj2" fmla="val 13299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ストックより出荷</a:t>
          </a:r>
        </a:p>
      </xdr:txBody>
    </xdr:sp>
    <xdr:clientData/>
  </xdr:twoCellAnchor>
  <xdr:twoCellAnchor>
    <xdr:from>
      <xdr:col>62</xdr:col>
      <xdr:colOff>136525</xdr:colOff>
      <xdr:row>21</xdr:row>
      <xdr:rowOff>0</xdr:rowOff>
    </xdr:from>
    <xdr:to>
      <xdr:col>64</xdr:col>
      <xdr:colOff>329420</xdr:colOff>
      <xdr:row>21</xdr:row>
      <xdr:rowOff>0</xdr:rowOff>
    </xdr:to>
    <xdr:sp macro="" textlink="">
      <xdr:nvSpPr>
        <xdr:cNvPr id="23" name="四角形吹き出し 46">
          <a:extLst>
            <a:ext uri="{FF2B5EF4-FFF2-40B4-BE49-F238E27FC236}">
              <a16:creationId xmlns:a16="http://schemas.microsoft.com/office/drawing/2014/main" id="{93355DCB-E5F4-4D3C-BB35-6475C60244B7}"/>
            </a:ext>
          </a:extLst>
        </xdr:cNvPr>
        <xdr:cNvSpPr/>
      </xdr:nvSpPr>
      <xdr:spPr>
        <a:xfrm>
          <a:off x="41328975" y="7124700"/>
          <a:ext cx="1437495" cy="0"/>
        </a:xfrm>
        <a:prstGeom prst="wedgeRectCallout">
          <a:avLst>
            <a:gd name="adj1" fmla="val -35870"/>
            <a:gd name="adj2" fmla="val 7716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258989</xdr:colOff>
      <xdr:row>21</xdr:row>
      <xdr:rowOff>0</xdr:rowOff>
    </xdr:from>
    <xdr:to>
      <xdr:col>65</xdr:col>
      <xdr:colOff>167</xdr:colOff>
      <xdr:row>21</xdr:row>
      <xdr:rowOff>0</xdr:rowOff>
    </xdr:to>
    <xdr:sp macro="" textlink="">
      <xdr:nvSpPr>
        <xdr:cNvPr id="24" name="AutoShape 152">
          <a:extLst>
            <a:ext uri="{FF2B5EF4-FFF2-40B4-BE49-F238E27FC236}">
              <a16:creationId xmlns:a16="http://schemas.microsoft.com/office/drawing/2014/main" id="{82A769A8-92FB-4B42-9D23-322808F6CE7C}"/>
            </a:ext>
          </a:extLst>
        </xdr:cNvPr>
        <xdr:cNvSpPr>
          <a:spLocks noChangeArrowheads="1"/>
        </xdr:cNvSpPr>
      </xdr:nvSpPr>
      <xdr:spPr bwMode="auto">
        <a:xfrm>
          <a:off x="40206839" y="7124700"/>
          <a:ext cx="2852678" cy="0"/>
        </a:xfrm>
        <a:prstGeom prst="wedgeRoundRectCallout">
          <a:avLst>
            <a:gd name="adj1" fmla="val -62603"/>
            <a:gd name="adj2" fmla="val -21919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P/V COMP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在庫注意</a:t>
          </a:r>
        </a:p>
      </xdr:txBody>
    </xdr:sp>
    <xdr:clientData/>
  </xdr:twoCellAnchor>
  <xdr:twoCellAnchor>
    <xdr:from>
      <xdr:col>17</xdr:col>
      <xdr:colOff>107950</xdr:colOff>
      <xdr:row>222</xdr:row>
      <xdr:rowOff>374650</xdr:rowOff>
    </xdr:from>
    <xdr:to>
      <xdr:col>18</xdr:col>
      <xdr:colOff>95250</xdr:colOff>
      <xdr:row>223</xdr:row>
      <xdr:rowOff>336550</xdr:rowOff>
    </xdr:to>
    <xdr:sp macro="" textlink="">
      <xdr:nvSpPr>
        <xdr:cNvPr id="25" name="Rectangle 192">
          <a:extLst>
            <a:ext uri="{FF2B5EF4-FFF2-40B4-BE49-F238E27FC236}">
              <a16:creationId xmlns:a16="http://schemas.microsoft.com/office/drawing/2014/main" id="{01B15CC3-609F-4249-BEFA-8DD0AD958626}"/>
            </a:ext>
          </a:extLst>
        </xdr:cNvPr>
        <xdr:cNvSpPr>
          <a:spLocks noChangeArrowheads="1"/>
        </xdr:cNvSpPr>
      </xdr:nvSpPr>
      <xdr:spPr bwMode="auto">
        <a:xfrm>
          <a:off x="15214600" y="29521150"/>
          <a:ext cx="939800" cy="3111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127000</xdr:colOff>
      <xdr:row>227</xdr:row>
      <xdr:rowOff>139700</xdr:rowOff>
    </xdr:from>
    <xdr:to>
      <xdr:col>20</xdr:col>
      <xdr:colOff>127000</xdr:colOff>
      <xdr:row>228</xdr:row>
      <xdr:rowOff>101600</xdr:rowOff>
    </xdr:to>
    <xdr:sp macro="" textlink="">
      <xdr:nvSpPr>
        <xdr:cNvPr id="26" name="Rectangle 192">
          <a:extLst>
            <a:ext uri="{FF2B5EF4-FFF2-40B4-BE49-F238E27FC236}">
              <a16:creationId xmlns:a16="http://schemas.microsoft.com/office/drawing/2014/main" id="{EDC28689-2BE6-4793-BDDE-79549A15977C}"/>
            </a:ext>
          </a:extLst>
        </xdr:cNvPr>
        <xdr:cNvSpPr>
          <a:spLocks noChangeArrowheads="1"/>
        </xdr:cNvSpPr>
      </xdr:nvSpPr>
      <xdr:spPr bwMode="auto">
        <a:xfrm>
          <a:off x="17129125" y="31953200"/>
          <a:ext cx="952500" cy="2794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882650</xdr:colOff>
      <xdr:row>84</xdr:row>
      <xdr:rowOff>38100</xdr:rowOff>
    </xdr:from>
    <xdr:to>
      <xdr:col>57</xdr:col>
      <xdr:colOff>438150</xdr:colOff>
      <xdr:row>84</xdr:row>
      <xdr:rowOff>476250</xdr:rowOff>
    </xdr:to>
    <xdr:sp macro="" textlink="">
      <xdr:nvSpPr>
        <xdr:cNvPr id="27" name="Rectangle 192">
          <a:extLst>
            <a:ext uri="{FF2B5EF4-FFF2-40B4-BE49-F238E27FC236}">
              <a16:creationId xmlns:a16="http://schemas.microsoft.com/office/drawing/2014/main" id="{62FB4DC4-FF48-4661-841E-E5AF0096FA52}"/>
            </a:ext>
          </a:extLst>
        </xdr:cNvPr>
        <xdr:cNvSpPr>
          <a:spLocks noChangeArrowheads="1"/>
        </xdr:cNvSpPr>
      </xdr:nvSpPr>
      <xdr:spPr bwMode="auto">
        <a:xfrm>
          <a:off x="37458650" y="9429750"/>
          <a:ext cx="1060450" cy="2921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514350</xdr:colOff>
      <xdr:row>14</xdr:row>
      <xdr:rowOff>19050</xdr:rowOff>
    </xdr:from>
    <xdr:to>
      <xdr:col>59</xdr:col>
      <xdr:colOff>209550</xdr:colOff>
      <xdr:row>15</xdr:row>
      <xdr:rowOff>19050</xdr:rowOff>
    </xdr:to>
    <xdr:sp macro="" textlink="">
      <xdr:nvSpPr>
        <xdr:cNvPr id="28" name="Rectangle 159">
          <a:extLst>
            <a:ext uri="{FF2B5EF4-FFF2-40B4-BE49-F238E27FC236}">
              <a16:creationId xmlns:a16="http://schemas.microsoft.com/office/drawing/2014/main" id="{9F723818-6A06-4903-9404-66CFCD685DD7}"/>
            </a:ext>
          </a:extLst>
        </xdr:cNvPr>
        <xdr:cNvSpPr>
          <a:spLocks noChangeArrowheads="1"/>
        </xdr:cNvSpPr>
      </xdr:nvSpPr>
      <xdr:spPr bwMode="auto">
        <a:xfrm flipV="1">
          <a:off x="38595300" y="4965700"/>
          <a:ext cx="93980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893762</xdr:colOff>
      <xdr:row>4</xdr:row>
      <xdr:rowOff>307974</xdr:rowOff>
    </xdr:from>
    <xdr:to>
      <xdr:col>33</xdr:col>
      <xdr:colOff>147644</xdr:colOff>
      <xdr:row>5</xdr:row>
      <xdr:rowOff>288830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FCF4DE01-57CF-43D2-98A9-33F1499FB170}"/>
            </a:ext>
          </a:extLst>
        </xdr:cNvPr>
        <xdr:cNvSpPr txBox="1">
          <a:spLocks noChangeArrowheads="1"/>
        </xdr:cNvSpPr>
      </xdr:nvSpPr>
      <xdr:spPr bwMode="auto">
        <a:xfrm>
          <a:off x="27420887" y="1927224"/>
          <a:ext cx="3063882" cy="480919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2025.4.21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194207</xdr:colOff>
      <xdr:row>92</xdr:row>
      <xdr:rowOff>0</xdr:rowOff>
    </xdr:from>
    <xdr:to>
      <xdr:col>17</xdr:col>
      <xdr:colOff>835580</xdr:colOff>
      <xdr:row>92</xdr:row>
      <xdr:rowOff>0</xdr:rowOff>
    </xdr:to>
    <xdr:sp macro="" textlink="">
      <xdr:nvSpPr>
        <xdr:cNvPr id="30" name="四角形吹き出し 39">
          <a:extLst>
            <a:ext uri="{FF2B5EF4-FFF2-40B4-BE49-F238E27FC236}">
              <a16:creationId xmlns:a16="http://schemas.microsoft.com/office/drawing/2014/main" id="{C584A953-77B7-4C03-A081-0115DD1407EA}"/>
            </a:ext>
          </a:extLst>
        </xdr:cNvPr>
        <xdr:cNvSpPr/>
      </xdr:nvSpPr>
      <xdr:spPr>
        <a:xfrm>
          <a:off x="14348357" y="11703050"/>
          <a:ext cx="1593873" cy="0"/>
        </a:xfrm>
        <a:prstGeom prst="wedgeRectCallout">
          <a:avLst>
            <a:gd name="adj1" fmla="val -76976"/>
            <a:gd name="adj2" fmla="val 1549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67207</xdr:colOff>
      <xdr:row>90</xdr:row>
      <xdr:rowOff>98425</xdr:rowOff>
    </xdr:from>
    <xdr:to>
      <xdr:col>77</xdr:col>
      <xdr:colOff>3151</xdr:colOff>
      <xdr:row>91</xdr:row>
      <xdr:rowOff>133581</xdr:rowOff>
    </xdr:to>
    <xdr:sp macro="" textlink="">
      <xdr:nvSpPr>
        <xdr:cNvPr id="31" name="四角形吹き出し 39">
          <a:extLst>
            <a:ext uri="{FF2B5EF4-FFF2-40B4-BE49-F238E27FC236}">
              <a16:creationId xmlns:a16="http://schemas.microsoft.com/office/drawing/2014/main" id="{99980C1E-2A9E-413B-A67B-36C957B05AA1}"/>
            </a:ext>
          </a:extLst>
        </xdr:cNvPr>
        <xdr:cNvSpPr/>
      </xdr:nvSpPr>
      <xdr:spPr>
        <a:xfrm>
          <a:off x="48727257" y="11141075"/>
          <a:ext cx="1802844" cy="365356"/>
        </a:xfrm>
        <a:prstGeom prst="wedgeRectCallout">
          <a:avLst>
            <a:gd name="adj1" fmla="val -22020"/>
            <a:gd name="adj2" fmla="val 25549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 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400582</xdr:colOff>
      <xdr:row>85</xdr:row>
      <xdr:rowOff>206375</xdr:rowOff>
    </xdr:from>
    <xdr:to>
      <xdr:col>77</xdr:col>
      <xdr:colOff>260368</xdr:colOff>
      <xdr:row>87</xdr:row>
      <xdr:rowOff>228713</xdr:rowOff>
    </xdr:to>
    <xdr:sp macro="" textlink="">
      <xdr:nvSpPr>
        <xdr:cNvPr id="32" name="四角形吹き出し 39">
          <a:extLst>
            <a:ext uri="{FF2B5EF4-FFF2-40B4-BE49-F238E27FC236}">
              <a16:creationId xmlns:a16="http://schemas.microsoft.com/office/drawing/2014/main" id="{B4CC4B0A-CF30-4290-8C9D-7116F207441E}"/>
            </a:ext>
          </a:extLst>
        </xdr:cNvPr>
        <xdr:cNvSpPr/>
      </xdr:nvSpPr>
      <xdr:spPr>
        <a:xfrm>
          <a:off x="49060632" y="9928225"/>
          <a:ext cx="1726686" cy="352538"/>
        </a:xfrm>
        <a:prstGeom prst="wedgeRectCallout">
          <a:avLst>
            <a:gd name="adj1" fmla="val -56202"/>
            <a:gd name="adj2" fmla="val -11057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72</xdr:col>
      <xdr:colOff>3175</xdr:colOff>
      <xdr:row>85</xdr:row>
      <xdr:rowOff>212725</xdr:rowOff>
    </xdr:from>
    <xdr:to>
      <xdr:col>74</xdr:col>
      <xdr:colOff>3175</xdr:colOff>
      <xdr:row>87</xdr:row>
      <xdr:rowOff>327167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EFA2A154-32B8-4A4A-AE40-A3BE67BACFF8}"/>
            </a:ext>
          </a:extLst>
        </xdr:cNvPr>
        <xdr:cNvSpPr>
          <a:spLocks noChangeArrowheads="1"/>
        </xdr:cNvSpPr>
      </xdr:nvSpPr>
      <xdr:spPr bwMode="auto">
        <a:xfrm>
          <a:off x="47418625" y="9934575"/>
          <a:ext cx="1244600" cy="444642"/>
        </a:xfrm>
        <a:prstGeom prst="wedgeRoundRectCallout">
          <a:avLst>
            <a:gd name="adj1" fmla="val -20096"/>
            <a:gd name="adj2" fmla="val -1133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439736</xdr:colOff>
      <xdr:row>92</xdr:row>
      <xdr:rowOff>0</xdr:rowOff>
    </xdr:from>
    <xdr:to>
      <xdr:col>58</xdr:col>
      <xdr:colOff>2934</xdr:colOff>
      <xdr:row>92</xdr:row>
      <xdr:rowOff>0</xdr:rowOff>
    </xdr:to>
    <xdr:sp macro="" textlink="">
      <xdr:nvSpPr>
        <xdr:cNvPr id="34" name="四角形吹き出し 29">
          <a:extLst>
            <a:ext uri="{FF2B5EF4-FFF2-40B4-BE49-F238E27FC236}">
              <a16:creationId xmlns:a16="http://schemas.microsoft.com/office/drawing/2014/main" id="{585C6F38-F485-483E-B716-93E1FE5B7363}"/>
            </a:ext>
          </a:extLst>
        </xdr:cNvPr>
        <xdr:cNvSpPr/>
      </xdr:nvSpPr>
      <xdr:spPr>
        <a:xfrm>
          <a:off x="37898386" y="11703050"/>
          <a:ext cx="807798" cy="0"/>
        </a:xfrm>
        <a:prstGeom prst="wedgeRectCallout">
          <a:avLst>
            <a:gd name="adj1" fmla="val -21445"/>
            <a:gd name="adj2" fmla="val 1764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20</xdr:col>
      <xdr:colOff>904875</xdr:colOff>
      <xdr:row>216</xdr:row>
      <xdr:rowOff>25400</xdr:rowOff>
    </xdr:from>
    <xdr:to>
      <xdr:col>21</xdr:col>
      <xdr:colOff>904875</xdr:colOff>
      <xdr:row>217</xdr:row>
      <xdr:rowOff>25400</xdr:rowOff>
    </xdr:to>
    <xdr:sp macro="" textlink="">
      <xdr:nvSpPr>
        <xdr:cNvPr id="35" name="Rectangle 192">
          <a:extLst>
            <a:ext uri="{FF2B5EF4-FFF2-40B4-BE49-F238E27FC236}">
              <a16:creationId xmlns:a16="http://schemas.microsoft.com/office/drawing/2014/main" id="{BC9E1433-AF7A-4F4A-8B21-491754DF100B}"/>
            </a:ext>
          </a:extLst>
        </xdr:cNvPr>
        <xdr:cNvSpPr>
          <a:spLocks noChangeArrowheads="1"/>
        </xdr:cNvSpPr>
      </xdr:nvSpPr>
      <xdr:spPr bwMode="auto">
        <a:xfrm>
          <a:off x="18859500" y="28346400"/>
          <a:ext cx="952500" cy="3175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742950</xdr:colOff>
      <xdr:row>217</xdr:row>
      <xdr:rowOff>203200</xdr:rowOff>
    </xdr:from>
    <xdr:to>
      <xdr:col>31</xdr:col>
      <xdr:colOff>708014</xdr:colOff>
      <xdr:row>219</xdr:row>
      <xdr:rowOff>136694</xdr:rowOff>
    </xdr:to>
    <xdr:sp macro="" textlink="">
      <xdr:nvSpPr>
        <xdr:cNvPr id="36" name="AutoShape 197">
          <a:extLst>
            <a:ext uri="{FF2B5EF4-FFF2-40B4-BE49-F238E27FC236}">
              <a16:creationId xmlns:a16="http://schemas.microsoft.com/office/drawing/2014/main" id="{E578FA85-817F-43E6-9ABF-D81CA62FD231}"/>
            </a:ext>
          </a:extLst>
        </xdr:cNvPr>
        <xdr:cNvSpPr>
          <a:spLocks noChangeArrowheads="1"/>
        </xdr:cNvSpPr>
      </xdr:nvSpPr>
      <xdr:spPr bwMode="auto">
        <a:xfrm>
          <a:off x="27279600" y="27857450"/>
          <a:ext cx="1870064" cy="55579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32</xdr:col>
      <xdr:colOff>0</xdr:colOff>
      <xdr:row>217</xdr:row>
      <xdr:rowOff>171450</xdr:rowOff>
    </xdr:from>
    <xdr:to>
      <xdr:col>34</xdr:col>
      <xdr:colOff>107</xdr:colOff>
      <xdr:row>219</xdr:row>
      <xdr:rowOff>92246</xdr:rowOff>
    </xdr:to>
    <xdr:sp macro="" textlink="">
      <xdr:nvSpPr>
        <xdr:cNvPr id="37" name="AutoShape 199">
          <a:extLst>
            <a:ext uri="{FF2B5EF4-FFF2-40B4-BE49-F238E27FC236}">
              <a16:creationId xmlns:a16="http://schemas.microsoft.com/office/drawing/2014/main" id="{31F55B05-EA7D-449D-885F-4BE555A33401}"/>
            </a:ext>
          </a:extLst>
        </xdr:cNvPr>
        <xdr:cNvSpPr>
          <a:spLocks noChangeArrowheads="1"/>
        </xdr:cNvSpPr>
      </xdr:nvSpPr>
      <xdr:spPr bwMode="auto">
        <a:xfrm>
          <a:off x="29394150" y="27825700"/>
          <a:ext cx="1905107" cy="54309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32</xdr:col>
      <xdr:colOff>668338</xdr:colOff>
      <xdr:row>6</xdr:row>
      <xdr:rowOff>120650</xdr:rowOff>
    </xdr:from>
    <xdr:to>
      <xdr:col>33</xdr:col>
      <xdr:colOff>134938</xdr:colOff>
      <xdr:row>6</xdr:row>
      <xdr:rowOff>234950</xdr:rowOff>
    </xdr:to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C41EB5A5-7ACE-45AE-A99F-D8DEA7F70755}"/>
            </a:ext>
          </a:extLst>
        </xdr:cNvPr>
        <xdr:cNvSpPr>
          <a:spLocks noChangeArrowheads="1"/>
        </xdr:cNvSpPr>
      </xdr:nvSpPr>
      <xdr:spPr bwMode="auto">
        <a:xfrm flipV="1">
          <a:off x="30052963" y="2549525"/>
          <a:ext cx="419100" cy="11430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99</xdr:row>
      <xdr:rowOff>149225</xdr:rowOff>
    </xdr:from>
    <xdr:to>
      <xdr:col>70</xdr:col>
      <xdr:colOff>228551</xdr:colOff>
      <xdr:row>100</xdr:row>
      <xdr:rowOff>187487</xdr:rowOff>
    </xdr:to>
    <xdr:sp macro="" textlink="">
      <xdr:nvSpPr>
        <xdr:cNvPr id="39" name="四角形吹き出し 39">
          <a:extLst>
            <a:ext uri="{FF2B5EF4-FFF2-40B4-BE49-F238E27FC236}">
              <a16:creationId xmlns:a16="http://schemas.microsoft.com/office/drawing/2014/main" id="{AA2E2423-1700-4209-B635-344B68D53891}"/>
            </a:ext>
          </a:extLst>
        </xdr:cNvPr>
        <xdr:cNvSpPr/>
      </xdr:nvSpPr>
      <xdr:spPr>
        <a:xfrm>
          <a:off x="44625157" y="11852275"/>
          <a:ext cx="1774244" cy="36846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76</xdr:col>
      <xdr:colOff>384707</xdr:colOff>
      <xdr:row>84</xdr:row>
      <xdr:rowOff>76200</xdr:rowOff>
    </xdr:from>
    <xdr:to>
      <xdr:col>79</xdr:col>
      <xdr:colOff>250738</xdr:colOff>
      <xdr:row>85</xdr:row>
      <xdr:rowOff>95359</xdr:rowOff>
    </xdr:to>
    <xdr:sp macro="" textlink="">
      <xdr:nvSpPr>
        <xdr:cNvPr id="40" name="四角形吹き出し 39">
          <a:extLst>
            <a:ext uri="{FF2B5EF4-FFF2-40B4-BE49-F238E27FC236}">
              <a16:creationId xmlns:a16="http://schemas.microsoft.com/office/drawing/2014/main" id="{D7287A65-3A2E-447F-9D92-CF019ED43ABE}"/>
            </a:ext>
          </a:extLst>
        </xdr:cNvPr>
        <xdr:cNvSpPr/>
      </xdr:nvSpPr>
      <xdr:spPr>
        <a:xfrm>
          <a:off x="50289357" y="9467850"/>
          <a:ext cx="1732931" cy="349359"/>
        </a:xfrm>
        <a:prstGeom prst="wedgeRectCallout">
          <a:avLst>
            <a:gd name="adj1" fmla="val -66679"/>
            <a:gd name="adj2" fmla="val -11744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75</xdr:col>
      <xdr:colOff>371475</xdr:colOff>
      <xdr:row>21</xdr:row>
      <xdr:rowOff>0</xdr:rowOff>
    </xdr:from>
    <xdr:to>
      <xdr:col>78</xdr:col>
      <xdr:colOff>347681</xdr:colOff>
      <xdr:row>21</xdr:row>
      <xdr:rowOff>0</xdr:rowOff>
    </xdr:to>
    <xdr:sp macro="" textlink="">
      <xdr:nvSpPr>
        <xdr:cNvPr id="41" name="AutoShape 169">
          <a:extLst>
            <a:ext uri="{FF2B5EF4-FFF2-40B4-BE49-F238E27FC236}">
              <a16:creationId xmlns:a16="http://schemas.microsoft.com/office/drawing/2014/main" id="{CE4A5030-0264-4C7A-AF4B-8D60D5A6642B}"/>
            </a:ext>
          </a:extLst>
        </xdr:cNvPr>
        <xdr:cNvSpPr>
          <a:spLocks noChangeArrowheads="1"/>
        </xdr:cNvSpPr>
      </xdr:nvSpPr>
      <xdr:spPr bwMode="auto">
        <a:xfrm>
          <a:off x="49653825" y="7124700"/>
          <a:ext cx="1843106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7</xdr:col>
      <xdr:colOff>723900</xdr:colOff>
      <xdr:row>6</xdr:row>
      <xdr:rowOff>178254</xdr:rowOff>
    </xdr:from>
    <xdr:to>
      <xdr:col>8</xdr:col>
      <xdr:colOff>144236</xdr:colOff>
      <xdr:row>6</xdr:row>
      <xdr:rowOff>272369</xdr:rowOff>
    </xdr:to>
    <xdr:sp macro="" textlink="">
      <xdr:nvSpPr>
        <xdr:cNvPr id="42" name="AutoShape 5">
          <a:extLst>
            <a:ext uri="{FF2B5EF4-FFF2-40B4-BE49-F238E27FC236}">
              <a16:creationId xmlns:a16="http://schemas.microsoft.com/office/drawing/2014/main" id="{BEF6C350-874D-4436-BB7D-2E7FF41E76E0}"/>
            </a:ext>
          </a:extLst>
        </xdr:cNvPr>
        <xdr:cNvSpPr>
          <a:spLocks noChangeArrowheads="1"/>
        </xdr:cNvSpPr>
      </xdr:nvSpPr>
      <xdr:spPr bwMode="auto">
        <a:xfrm flipV="1">
          <a:off x="6200775" y="2607129"/>
          <a:ext cx="372836" cy="9411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558800</xdr:colOff>
      <xdr:row>100</xdr:row>
      <xdr:rowOff>101600</xdr:rowOff>
    </xdr:from>
    <xdr:to>
      <xdr:col>57</xdr:col>
      <xdr:colOff>222250</xdr:colOff>
      <xdr:row>101</xdr:row>
      <xdr:rowOff>101600</xdr:rowOff>
    </xdr:to>
    <xdr:sp macro="" textlink="">
      <xdr:nvSpPr>
        <xdr:cNvPr id="44" name="Rectangle 159">
          <a:extLst>
            <a:ext uri="{FF2B5EF4-FFF2-40B4-BE49-F238E27FC236}">
              <a16:creationId xmlns:a16="http://schemas.microsoft.com/office/drawing/2014/main" id="{A509819C-302C-4333-A9B5-0CAD80A537DA}"/>
            </a:ext>
          </a:extLst>
        </xdr:cNvPr>
        <xdr:cNvSpPr>
          <a:spLocks noChangeArrowheads="1"/>
        </xdr:cNvSpPr>
      </xdr:nvSpPr>
      <xdr:spPr bwMode="auto">
        <a:xfrm>
          <a:off x="37395150" y="12134850"/>
          <a:ext cx="908050" cy="330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59</xdr:col>
      <xdr:colOff>508000</xdr:colOff>
      <xdr:row>11</xdr:row>
      <xdr:rowOff>39688</xdr:rowOff>
    </xdr:from>
    <xdr:to>
      <xdr:col>62</xdr:col>
      <xdr:colOff>631753</xdr:colOff>
      <xdr:row>12</xdr:row>
      <xdr:rowOff>119172</xdr:rowOff>
    </xdr:to>
    <xdr:sp macro="" textlink="">
      <xdr:nvSpPr>
        <xdr:cNvPr id="45" name="四角形吹き出し 39">
          <a:extLst>
            <a:ext uri="{FF2B5EF4-FFF2-40B4-BE49-F238E27FC236}">
              <a16:creationId xmlns:a16="http://schemas.microsoft.com/office/drawing/2014/main" id="{FDBA1E48-9457-4855-B0B2-2E852BF0F456}"/>
            </a:ext>
          </a:extLst>
        </xdr:cNvPr>
        <xdr:cNvSpPr/>
      </xdr:nvSpPr>
      <xdr:spPr>
        <a:xfrm>
          <a:off x="43227625" y="4064001"/>
          <a:ext cx="2124003" cy="389046"/>
        </a:xfrm>
        <a:prstGeom prst="wedgeRectCallout">
          <a:avLst>
            <a:gd name="adj1" fmla="val -46909"/>
            <a:gd name="adj2" fmla="val 25351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72</xdr:col>
      <xdr:colOff>451382</xdr:colOff>
      <xdr:row>90</xdr:row>
      <xdr:rowOff>53975</xdr:rowOff>
    </xdr:from>
    <xdr:to>
      <xdr:col>78</xdr:col>
      <xdr:colOff>228599</xdr:colOff>
      <xdr:row>91</xdr:row>
      <xdr:rowOff>142922</xdr:rowOff>
    </xdr:to>
    <xdr:sp macro="" textlink="">
      <xdr:nvSpPr>
        <xdr:cNvPr id="46" name="四角形吹き出し 39">
          <a:extLst>
            <a:ext uri="{FF2B5EF4-FFF2-40B4-BE49-F238E27FC236}">
              <a16:creationId xmlns:a16="http://schemas.microsoft.com/office/drawing/2014/main" id="{C51AC335-B605-451D-89D9-EDBC16169A63}"/>
            </a:ext>
          </a:extLst>
        </xdr:cNvPr>
        <xdr:cNvSpPr/>
      </xdr:nvSpPr>
      <xdr:spPr>
        <a:xfrm>
          <a:off x="47866832" y="11096625"/>
          <a:ext cx="3511017" cy="419147"/>
        </a:xfrm>
        <a:prstGeom prst="wedgeRectCallout">
          <a:avLst>
            <a:gd name="adj1" fmla="val 19210"/>
            <a:gd name="adj2" fmla="val 10880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台＆生産指示分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79</xdr:col>
      <xdr:colOff>213257</xdr:colOff>
      <xdr:row>90</xdr:row>
      <xdr:rowOff>123825</xdr:rowOff>
    </xdr:from>
    <xdr:to>
      <xdr:col>82</xdr:col>
      <xdr:colOff>76039</xdr:colOff>
      <xdr:row>91</xdr:row>
      <xdr:rowOff>142984</xdr:rowOff>
    </xdr:to>
    <xdr:sp macro="" textlink="">
      <xdr:nvSpPr>
        <xdr:cNvPr id="47" name="四角形吹き出し 39">
          <a:extLst>
            <a:ext uri="{FF2B5EF4-FFF2-40B4-BE49-F238E27FC236}">
              <a16:creationId xmlns:a16="http://schemas.microsoft.com/office/drawing/2014/main" id="{FD0DAFF0-C959-4443-8E47-D2691C62A0D6}"/>
            </a:ext>
          </a:extLst>
        </xdr:cNvPr>
        <xdr:cNvSpPr/>
      </xdr:nvSpPr>
      <xdr:spPr>
        <a:xfrm>
          <a:off x="51984807" y="11166475"/>
          <a:ext cx="1729682" cy="349359"/>
        </a:xfrm>
        <a:prstGeom prst="wedgeRectCallout">
          <a:avLst>
            <a:gd name="adj1" fmla="val -28983"/>
            <a:gd name="adj2" fmla="val 11671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18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419631</xdr:colOff>
      <xdr:row>84</xdr:row>
      <xdr:rowOff>238124</xdr:rowOff>
    </xdr:from>
    <xdr:to>
      <xdr:col>85</xdr:col>
      <xdr:colOff>320704</xdr:colOff>
      <xdr:row>85</xdr:row>
      <xdr:rowOff>270106</xdr:rowOff>
    </xdr:to>
    <xdr:sp macro="" textlink="">
      <xdr:nvSpPr>
        <xdr:cNvPr id="48" name="四角形吹き出し 39">
          <a:extLst>
            <a:ext uri="{FF2B5EF4-FFF2-40B4-BE49-F238E27FC236}">
              <a16:creationId xmlns:a16="http://schemas.microsoft.com/office/drawing/2014/main" id="{9E6D72ED-F6A5-4F71-B57B-909ED9577A7E}"/>
            </a:ext>
          </a:extLst>
        </xdr:cNvPr>
        <xdr:cNvSpPr/>
      </xdr:nvSpPr>
      <xdr:spPr>
        <a:xfrm>
          <a:off x="54058081" y="9629774"/>
          <a:ext cx="1767973" cy="362182"/>
        </a:xfrm>
        <a:prstGeom prst="wedgeRectCallout">
          <a:avLst>
            <a:gd name="adj1" fmla="val 15148"/>
            <a:gd name="adj2" fmla="val 3004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187856</xdr:colOff>
      <xdr:row>85</xdr:row>
      <xdr:rowOff>123825</xdr:rowOff>
    </xdr:from>
    <xdr:to>
      <xdr:col>59</xdr:col>
      <xdr:colOff>92084</xdr:colOff>
      <xdr:row>87</xdr:row>
      <xdr:rowOff>142875</xdr:rowOff>
    </xdr:to>
    <xdr:sp macro="" textlink="">
      <xdr:nvSpPr>
        <xdr:cNvPr id="49" name="四角形吹き出し 39">
          <a:extLst>
            <a:ext uri="{FF2B5EF4-FFF2-40B4-BE49-F238E27FC236}">
              <a16:creationId xmlns:a16="http://schemas.microsoft.com/office/drawing/2014/main" id="{3DDBC348-5948-4D77-860D-7847011118AC}"/>
            </a:ext>
          </a:extLst>
        </xdr:cNvPr>
        <xdr:cNvSpPr/>
      </xdr:nvSpPr>
      <xdr:spPr>
        <a:xfrm>
          <a:off x="37646506" y="9845675"/>
          <a:ext cx="1771128" cy="349250"/>
        </a:xfrm>
        <a:prstGeom prst="wedgeRectCallout">
          <a:avLst>
            <a:gd name="adj1" fmla="val 15638"/>
            <a:gd name="adj2" fmla="val 41060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在庫から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222250</xdr:colOff>
      <xdr:row>83</xdr:row>
      <xdr:rowOff>6350</xdr:rowOff>
    </xdr:from>
    <xdr:to>
      <xdr:col>57</xdr:col>
      <xdr:colOff>482600</xdr:colOff>
      <xdr:row>84</xdr:row>
      <xdr:rowOff>31750</xdr:rowOff>
    </xdr:to>
    <xdr:sp macro="" textlink="">
      <xdr:nvSpPr>
        <xdr:cNvPr id="50" name="Rectangle 159">
          <a:extLst>
            <a:ext uri="{FF2B5EF4-FFF2-40B4-BE49-F238E27FC236}">
              <a16:creationId xmlns:a16="http://schemas.microsoft.com/office/drawing/2014/main" id="{0ABD4689-2787-471F-ACFD-BC177C66E340}"/>
            </a:ext>
          </a:extLst>
        </xdr:cNvPr>
        <xdr:cNvSpPr>
          <a:spLocks noChangeArrowheads="1"/>
        </xdr:cNvSpPr>
      </xdr:nvSpPr>
      <xdr:spPr bwMode="auto">
        <a:xfrm>
          <a:off x="37680900" y="9067800"/>
          <a:ext cx="882650" cy="3556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146050</xdr:colOff>
      <xdr:row>83</xdr:row>
      <xdr:rowOff>50800</xdr:rowOff>
    </xdr:from>
    <xdr:to>
      <xdr:col>68</xdr:col>
      <xdr:colOff>431800</xdr:colOff>
      <xdr:row>84</xdr:row>
      <xdr:rowOff>63500</xdr:rowOff>
    </xdr:to>
    <xdr:sp macro="" textlink="">
      <xdr:nvSpPr>
        <xdr:cNvPr id="51" name="Rectangle 159">
          <a:extLst>
            <a:ext uri="{FF2B5EF4-FFF2-40B4-BE49-F238E27FC236}">
              <a16:creationId xmlns:a16="http://schemas.microsoft.com/office/drawing/2014/main" id="{6D337AD5-0120-4A2A-B9DB-32D105C88AAD}"/>
            </a:ext>
          </a:extLst>
        </xdr:cNvPr>
        <xdr:cNvSpPr>
          <a:spLocks noChangeArrowheads="1"/>
        </xdr:cNvSpPr>
      </xdr:nvSpPr>
      <xdr:spPr bwMode="auto">
        <a:xfrm>
          <a:off x="44450000" y="9112250"/>
          <a:ext cx="90805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558800</xdr:colOff>
      <xdr:row>83</xdr:row>
      <xdr:rowOff>19050</xdr:rowOff>
    </xdr:from>
    <xdr:to>
      <xdr:col>59</xdr:col>
      <xdr:colOff>222250</xdr:colOff>
      <xdr:row>84</xdr:row>
      <xdr:rowOff>38100</xdr:rowOff>
    </xdr:to>
    <xdr:sp macro="" textlink="">
      <xdr:nvSpPr>
        <xdr:cNvPr id="52" name="Rectangle 159">
          <a:extLst>
            <a:ext uri="{FF2B5EF4-FFF2-40B4-BE49-F238E27FC236}">
              <a16:creationId xmlns:a16="http://schemas.microsoft.com/office/drawing/2014/main" id="{24221F82-56B6-41F8-A0CC-8819F53A087A}"/>
            </a:ext>
          </a:extLst>
        </xdr:cNvPr>
        <xdr:cNvSpPr>
          <a:spLocks noChangeArrowheads="1"/>
        </xdr:cNvSpPr>
      </xdr:nvSpPr>
      <xdr:spPr bwMode="auto">
        <a:xfrm>
          <a:off x="38639750" y="9080500"/>
          <a:ext cx="908050" cy="349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81</xdr:col>
      <xdr:colOff>38100</xdr:colOff>
      <xdr:row>91</xdr:row>
      <xdr:rowOff>50800</xdr:rowOff>
    </xdr:from>
    <xdr:to>
      <xdr:col>82</xdr:col>
      <xdr:colOff>317500</xdr:colOff>
      <xdr:row>99</xdr:row>
      <xdr:rowOff>31750</xdr:rowOff>
    </xdr:to>
    <xdr:sp macro="" textlink="">
      <xdr:nvSpPr>
        <xdr:cNvPr id="53" name="Rectangle 159">
          <a:extLst>
            <a:ext uri="{FF2B5EF4-FFF2-40B4-BE49-F238E27FC236}">
              <a16:creationId xmlns:a16="http://schemas.microsoft.com/office/drawing/2014/main" id="{D4ECC261-7771-4C82-84BE-022A5F5DBC22}"/>
            </a:ext>
          </a:extLst>
        </xdr:cNvPr>
        <xdr:cNvSpPr>
          <a:spLocks noChangeArrowheads="1"/>
        </xdr:cNvSpPr>
      </xdr:nvSpPr>
      <xdr:spPr bwMode="auto">
        <a:xfrm>
          <a:off x="53054250" y="11423650"/>
          <a:ext cx="90170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147</xdr:row>
      <xdr:rowOff>149225</xdr:rowOff>
    </xdr:from>
    <xdr:to>
      <xdr:col>70</xdr:col>
      <xdr:colOff>228551</xdr:colOff>
      <xdr:row>148</xdr:row>
      <xdr:rowOff>187487</xdr:rowOff>
    </xdr:to>
    <xdr:sp macro="" textlink="">
      <xdr:nvSpPr>
        <xdr:cNvPr id="54" name="四角形吹き出し 39">
          <a:extLst>
            <a:ext uri="{FF2B5EF4-FFF2-40B4-BE49-F238E27FC236}">
              <a16:creationId xmlns:a16="http://schemas.microsoft.com/office/drawing/2014/main" id="{BBF74287-6861-4BE3-B046-26EF6749691A}"/>
            </a:ext>
          </a:extLst>
        </xdr:cNvPr>
        <xdr:cNvSpPr/>
      </xdr:nvSpPr>
      <xdr:spPr>
        <a:xfrm>
          <a:off x="44625157" y="19777075"/>
          <a:ext cx="1774244" cy="36846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148</xdr:row>
      <xdr:rowOff>101600</xdr:rowOff>
    </xdr:from>
    <xdr:to>
      <xdr:col>57</xdr:col>
      <xdr:colOff>222250</xdr:colOff>
      <xdr:row>149</xdr:row>
      <xdr:rowOff>101600</xdr:rowOff>
    </xdr:to>
    <xdr:sp macro="" textlink="">
      <xdr:nvSpPr>
        <xdr:cNvPr id="55" name="Rectangle 159">
          <a:extLst>
            <a:ext uri="{FF2B5EF4-FFF2-40B4-BE49-F238E27FC236}">
              <a16:creationId xmlns:a16="http://schemas.microsoft.com/office/drawing/2014/main" id="{A8C2B444-101A-45C8-87BC-298083CE034D}"/>
            </a:ext>
          </a:extLst>
        </xdr:cNvPr>
        <xdr:cNvSpPr>
          <a:spLocks noChangeArrowheads="1"/>
        </xdr:cNvSpPr>
      </xdr:nvSpPr>
      <xdr:spPr bwMode="auto">
        <a:xfrm>
          <a:off x="37395150" y="20059650"/>
          <a:ext cx="908050" cy="330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82</xdr:col>
      <xdr:colOff>387350</xdr:colOff>
      <xdr:row>91</xdr:row>
      <xdr:rowOff>50800</xdr:rowOff>
    </xdr:from>
    <xdr:to>
      <xdr:col>84</xdr:col>
      <xdr:colOff>44450</xdr:colOff>
      <xdr:row>99</xdr:row>
      <xdr:rowOff>31750</xdr:rowOff>
    </xdr:to>
    <xdr:sp macro="" textlink="">
      <xdr:nvSpPr>
        <xdr:cNvPr id="56" name="Rectangle 159">
          <a:extLst>
            <a:ext uri="{FF2B5EF4-FFF2-40B4-BE49-F238E27FC236}">
              <a16:creationId xmlns:a16="http://schemas.microsoft.com/office/drawing/2014/main" id="{861C7E90-C848-4ED0-822F-49AFF5679ADE}"/>
            </a:ext>
          </a:extLst>
        </xdr:cNvPr>
        <xdr:cNvSpPr>
          <a:spLocks noChangeArrowheads="1"/>
        </xdr:cNvSpPr>
      </xdr:nvSpPr>
      <xdr:spPr bwMode="auto">
        <a:xfrm>
          <a:off x="54025800" y="11423650"/>
          <a:ext cx="90170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228600</xdr:colOff>
      <xdr:row>91</xdr:row>
      <xdr:rowOff>50800</xdr:rowOff>
    </xdr:from>
    <xdr:to>
      <xdr:col>57</xdr:col>
      <xdr:colOff>501650</xdr:colOff>
      <xdr:row>99</xdr:row>
      <xdr:rowOff>31750</xdr:rowOff>
    </xdr:to>
    <xdr:sp macro="" textlink="">
      <xdr:nvSpPr>
        <xdr:cNvPr id="57" name="Rectangle 159">
          <a:extLst>
            <a:ext uri="{FF2B5EF4-FFF2-40B4-BE49-F238E27FC236}">
              <a16:creationId xmlns:a16="http://schemas.microsoft.com/office/drawing/2014/main" id="{B94EB1E8-2540-4A82-A05F-0A42C6049216}"/>
            </a:ext>
          </a:extLst>
        </xdr:cNvPr>
        <xdr:cNvSpPr>
          <a:spLocks noChangeArrowheads="1"/>
        </xdr:cNvSpPr>
      </xdr:nvSpPr>
      <xdr:spPr bwMode="auto">
        <a:xfrm>
          <a:off x="37687250" y="11423650"/>
          <a:ext cx="89535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155575</xdr:colOff>
      <xdr:row>111</xdr:row>
      <xdr:rowOff>79375</xdr:rowOff>
    </xdr:from>
    <xdr:to>
      <xdr:col>57</xdr:col>
      <xdr:colOff>460218</xdr:colOff>
      <xdr:row>112</xdr:row>
      <xdr:rowOff>209634</xdr:rowOff>
    </xdr:to>
    <xdr:sp macro="" textlink="">
      <xdr:nvSpPr>
        <xdr:cNvPr id="58" name="AutoShape 169">
          <a:extLst>
            <a:ext uri="{FF2B5EF4-FFF2-40B4-BE49-F238E27FC236}">
              <a16:creationId xmlns:a16="http://schemas.microsoft.com/office/drawing/2014/main" id="{AE8DB8B8-04AD-4D6A-96DB-29A3E19D908D}"/>
            </a:ext>
          </a:extLst>
        </xdr:cNvPr>
        <xdr:cNvSpPr>
          <a:spLocks noChangeArrowheads="1"/>
        </xdr:cNvSpPr>
      </xdr:nvSpPr>
      <xdr:spPr bwMode="auto">
        <a:xfrm>
          <a:off x="36991925" y="15744825"/>
          <a:ext cx="1549243" cy="460459"/>
        </a:xfrm>
        <a:prstGeom prst="wedgeRoundRectCallout">
          <a:avLst>
            <a:gd name="adj1" fmla="val 60639"/>
            <a:gd name="adj2" fmla="val 2659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327556</xdr:colOff>
      <xdr:row>82</xdr:row>
      <xdr:rowOff>111124</xdr:rowOff>
    </xdr:from>
    <xdr:to>
      <xdr:col>85</xdr:col>
      <xdr:colOff>222235</xdr:colOff>
      <xdr:row>83</xdr:row>
      <xdr:rowOff>149516</xdr:rowOff>
    </xdr:to>
    <xdr:sp macro="" textlink="">
      <xdr:nvSpPr>
        <xdr:cNvPr id="59" name="四角形吹き出し 39">
          <a:extLst>
            <a:ext uri="{FF2B5EF4-FFF2-40B4-BE49-F238E27FC236}">
              <a16:creationId xmlns:a16="http://schemas.microsoft.com/office/drawing/2014/main" id="{33AB2FD6-8E3C-4F93-AA71-73785341073E}"/>
            </a:ext>
          </a:extLst>
        </xdr:cNvPr>
        <xdr:cNvSpPr/>
      </xdr:nvSpPr>
      <xdr:spPr>
        <a:xfrm>
          <a:off x="53966006" y="8842374"/>
          <a:ext cx="1761579" cy="368592"/>
        </a:xfrm>
        <a:prstGeom prst="wedgeRectCallout">
          <a:avLst>
            <a:gd name="adj1" fmla="val -22838"/>
            <a:gd name="adj2" fmla="val -19925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155575</xdr:colOff>
      <xdr:row>107</xdr:row>
      <xdr:rowOff>111125</xdr:rowOff>
    </xdr:from>
    <xdr:to>
      <xdr:col>67</xdr:col>
      <xdr:colOff>460218</xdr:colOff>
      <xdr:row>108</xdr:row>
      <xdr:rowOff>247649</xdr:rowOff>
    </xdr:to>
    <xdr:sp macro="" textlink="">
      <xdr:nvSpPr>
        <xdr:cNvPr id="60" name="AutoShape 169">
          <a:extLst>
            <a:ext uri="{FF2B5EF4-FFF2-40B4-BE49-F238E27FC236}">
              <a16:creationId xmlns:a16="http://schemas.microsoft.com/office/drawing/2014/main" id="{20560348-2D6D-4E70-A24B-474C83FFEAF1}"/>
            </a:ext>
          </a:extLst>
        </xdr:cNvPr>
        <xdr:cNvSpPr>
          <a:spLocks noChangeArrowheads="1"/>
        </xdr:cNvSpPr>
      </xdr:nvSpPr>
      <xdr:spPr bwMode="auto">
        <a:xfrm>
          <a:off x="43214925" y="14455775"/>
          <a:ext cx="1549243" cy="466724"/>
        </a:xfrm>
        <a:prstGeom prst="wedgeRoundRectCallout">
          <a:avLst>
            <a:gd name="adj1" fmla="val -26990"/>
            <a:gd name="adj2" fmla="val -1051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321207</xdr:colOff>
      <xdr:row>141</xdr:row>
      <xdr:rowOff>149225</xdr:rowOff>
    </xdr:from>
    <xdr:to>
      <xdr:col>70</xdr:col>
      <xdr:colOff>228551</xdr:colOff>
      <xdr:row>142</xdr:row>
      <xdr:rowOff>187487</xdr:rowOff>
    </xdr:to>
    <xdr:sp macro="" textlink="">
      <xdr:nvSpPr>
        <xdr:cNvPr id="61" name="四角形吹き出し 39">
          <a:extLst>
            <a:ext uri="{FF2B5EF4-FFF2-40B4-BE49-F238E27FC236}">
              <a16:creationId xmlns:a16="http://schemas.microsoft.com/office/drawing/2014/main" id="{38443CC4-EDA2-4FDD-BBD1-CB58B87E4B90}"/>
            </a:ext>
          </a:extLst>
        </xdr:cNvPr>
        <xdr:cNvSpPr/>
      </xdr:nvSpPr>
      <xdr:spPr>
        <a:xfrm>
          <a:off x="44625157" y="17795875"/>
          <a:ext cx="1774244" cy="36846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142</xdr:row>
      <xdr:rowOff>101600</xdr:rowOff>
    </xdr:from>
    <xdr:to>
      <xdr:col>57</xdr:col>
      <xdr:colOff>222250</xdr:colOff>
      <xdr:row>143</xdr:row>
      <xdr:rowOff>101600</xdr:rowOff>
    </xdr:to>
    <xdr:sp macro="" textlink="">
      <xdr:nvSpPr>
        <xdr:cNvPr id="62" name="Rectangle 159">
          <a:extLst>
            <a:ext uri="{FF2B5EF4-FFF2-40B4-BE49-F238E27FC236}">
              <a16:creationId xmlns:a16="http://schemas.microsoft.com/office/drawing/2014/main" id="{FDB27D59-FE94-4E34-A599-191E1DA5C4BD}"/>
            </a:ext>
          </a:extLst>
        </xdr:cNvPr>
        <xdr:cNvSpPr>
          <a:spLocks noChangeArrowheads="1"/>
        </xdr:cNvSpPr>
      </xdr:nvSpPr>
      <xdr:spPr bwMode="auto">
        <a:xfrm>
          <a:off x="37395150" y="18078450"/>
          <a:ext cx="908050" cy="330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3</xdr:row>
      <xdr:rowOff>482600</xdr:rowOff>
    </xdr:from>
    <xdr:to>
      <xdr:col>7</xdr:col>
      <xdr:colOff>495300</xdr:colOff>
      <xdr:row>4</xdr:row>
      <xdr:rowOff>330200</xdr:rowOff>
    </xdr:to>
    <xdr:sp macro="" textlink="">
      <xdr:nvSpPr>
        <xdr:cNvPr id="63" name="Rectangle 159">
          <a:extLst>
            <a:ext uri="{FF2B5EF4-FFF2-40B4-BE49-F238E27FC236}">
              <a16:creationId xmlns:a16="http://schemas.microsoft.com/office/drawing/2014/main" id="{56FE6AE9-F7E0-41A9-8123-FF4F78BC2174}"/>
            </a:ext>
          </a:extLst>
        </xdr:cNvPr>
        <xdr:cNvSpPr>
          <a:spLocks noChangeArrowheads="1"/>
        </xdr:cNvSpPr>
      </xdr:nvSpPr>
      <xdr:spPr bwMode="auto">
        <a:xfrm>
          <a:off x="5111750" y="1600200"/>
          <a:ext cx="88900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190500</xdr:colOff>
      <xdr:row>3</xdr:row>
      <xdr:rowOff>238125</xdr:rowOff>
    </xdr:from>
    <xdr:to>
      <xdr:col>9</xdr:col>
      <xdr:colOff>444474</xdr:colOff>
      <xdr:row>5</xdr:row>
      <xdr:rowOff>95311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7D0BCA1C-B0D8-43CB-B24E-FF900EAC1BF6}"/>
            </a:ext>
          </a:extLst>
        </xdr:cNvPr>
        <xdr:cNvSpPr txBox="1"/>
      </xdr:nvSpPr>
      <xdr:spPr>
        <a:xfrm>
          <a:off x="5695950" y="1355725"/>
          <a:ext cx="2158974" cy="8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19</xdr:col>
      <xdr:colOff>127000</xdr:colOff>
      <xdr:row>228</xdr:row>
      <xdr:rowOff>139700</xdr:rowOff>
    </xdr:from>
    <xdr:to>
      <xdr:col>20</xdr:col>
      <xdr:colOff>127000</xdr:colOff>
      <xdr:row>229</xdr:row>
      <xdr:rowOff>101600</xdr:rowOff>
    </xdr:to>
    <xdr:sp macro="" textlink="">
      <xdr:nvSpPr>
        <xdr:cNvPr id="68" name="Rectangle 192">
          <a:extLst>
            <a:ext uri="{FF2B5EF4-FFF2-40B4-BE49-F238E27FC236}">
              <a16:creationId xmlns:a16="http://schemas.microsoft.com/office/drawing/2014/main" id="{469E7AA6-8858-49F5-9083-E4CEB329765D}"/>
            </a:ext>
          </a:extLst>
        </xdr:cNvPr>
        <xdr:cNvSpPr>
          <a:spLocks noChangeArrowheads="1"/>
        </xdr:cNvSpPr>
      </xdr:nvSpPr>
      <xdr:spPr bwMode="auto">
        <a:xfrm>
          <a:off x="17129125" y="32270700"/>
          <a:ext cx="952500" cy="2794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206375</xdr:colOff>
      <xdr:row>215</xdr:row>
      <xdr:rowOff>168275</xdr:rowOff>
    </xdr:from>
    <xdr:to>
      <xdr:col>20</xdr:col>
      <xdr:colOff>206375</xdr:colOff>
      <xdr:row>216</xdr:row>
      <xdr:rowOff>168275</xdr:rowOff>
    </xdr:to>
    <xdr:sp macro="" textlink="">
      <xdr:nvSpPr>
        <xdr:cNvPr id="69" name="Rectangle 192">
          <a:extLst>
            <a:ext uri="{FF2B5EF4-FFF2-40B4-BE49-F238E27FC236}">
              <a16:creationId xmlns:a16="http://schemas.microsoft.com/office/drawing/2014/main" id="{88154866-1979-4D03-8250-57D8C0A23B2F}"/>
            </a:ext>
          </a:extLst>
        </xdr:cNvPr>
        <xdr:cNvSpPr>
          <a:spLocks noChangeArrowheads="1"/>
        </xdr:cNvSpPr>
      </xdr:nvSpPr>
      <xdr:spPr bwMode="auto">
        <a:xfrm>
          <a:off x="17208500" y="28171775"/>
          <a:ext cx="952500" cy="3175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135</xdr:row>
      <xdr:rowOff>149225</xdr:rowOff>
    </xdr:from>
    <xdr:to>
      <xdr:col>70</xdr:col>
      <xdr:colOff>228551</xdr:colOff>
      <xdr:row>136</xdr:row>
      <xdr:rowOff>187487</xdr:rowOff>
    </xdr:to>
    <xdr:sp macro="" textlink="">
      <xdr:nvSpPr>
        <xdr:cNvPr id="72" name="四角形吹き出し 39">
          <a:extLst>
            <a:ext uri="{FF2B5EF4-FFF2-40B4-BE49-F238E27FC236}">
              <a16:creationId xmlns:a16="http://schemas.microsoft.com/office/drawing/2014/main" id="{DFCE056D-386F-4464-814B-7E64AE321DFF}"/>
            </a:ext>
          </a:extLst>
        </xdr:cNvPr>
        <xdr:cNvSpPr/>
      </xdr:nvSpPr>
      <xdr:spPr>
        <a:xfrm>
          <a:off x="44580707" y="21913850"/>
          <a:ext cx="1764719" cy="371637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136</xdr:row>
      <xdr:rowOff>101600</xdr:rowOff>
    </xdr:from>
    <xdr:to>
      <xdr:col>57</xdr:col>
      <xdr:colOff>222250</xdr:colOff>
      <xdr:row>137</xdr:row>
      <xdr:rowOff>101600</xdr:rowOff>
    </xdr:to>
    <xdr:sp macro="" textlink="">
      <xdr:nvSpPr>
        <xdr:cNvPr id="73" name="Rectangle 159">
          <a:extLst>
            <a:ext uri="{FF2B5EF4-FFF2-40B4-BE49-F238E27FC236}">
              <a16:creationId xmlns:a16="http://schemas.microsoft.com/office/drawing/2014/main" id="{B1810A9C-E094-49D3-BBE8-DFD26A760363}"/>
            </a:ext>
          </a:extLst>
        </xdr:cNvPr>
        <xdr:cNvSpPr>
          <a:spLocks noChangeArrowheads="1"/>
        </xdr:cNvSpPr>
      </xdr:nvSpPr>
      <xdr:spPr bwMode="auto">
        <a:xfrm>
          <a:off x="37388800" y="22199600"/>
          <a:ext cx="901700" cy="333375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115888</xdr:colOff>
      <xdr:row>16</xdr:row>
      <xdr:rowOff>87313</xdr:rowOff>
    </xdr:from>
    <xdr:to>
      <xdr:col>61</xdr:col>
      <xdr:colOff>455612</xdr:colOff>
      <xdr:row>17</xdr:row>
      <xdr:rowOff>225534</xdr:rowOff>
    </xdr:to>
    <xdr:sp macro="" textlink="">
      <xdr:nvSpPr>
        <xdr:cNvPr id="71" name="四角形吹き出し 39">
          <a:extLst>
            <a:ext uri="{FF2B5EF4-FFF2-40B4-BE49-F238E27FC236}">
              <a16:creationId xmlns:a16="http://schemas.microsoft.com/office/drawing/2014/main" id="{B2A369F2-847C-4DDB-B66A-A277BC235184}"/>
            </a:ext>
          </a:extLst>
        </xdr:cNvPr>
        <xdr:cNvSpPr/>
      </xdr:nvSpPr>
      <xdr:spPr>
        <a:xfrm>
          <a:off x="41502013" y="5659438"/>
          <a:ext cx="3006724" cy="447784"/>
        </a:xfrm>
        <a:prstGeom prst="wedgeRectCallout">
          <a:avLst>
            <a:gd name="adj1" fmla="val -31274"/>
            <a:gd name="adj2" fmla="val 27265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16</xdr:col>
      <xdr:colOff>768350</xdr:colOff>
      <xdr:row>6</xdr:row>
      <xdr:rowOff>171450</xdr:rowOff>
    </xdr:from>
    <xdr:to>
      <xdr:col>17</xdr:col>
      <xdr:colOff>174625</xdr:colOff>
      <xdr:row>6</xdr:row>
      <xdr:rowOff>279400</xdr:rowOff>
    </xdr:to>
    <xdr:sp macro="" textlink="">
      <xdr:nvSpPr>
        <xdr:cNvPr id="76" name="AutoShape 5">
          <a:extLst>
            <a:ext uri="{FF2B5EF4-FFF2-40B4-BE49-F238E27FC236}">
              <a16:creationId xmlns:a16="http://schemas.microsoft.com/office/drawing/2014/main" id="{4265339A-0F44-4FAC-90E1-DABA68587149}"/>
            </a:ext>
          </a:extLst>
        </xdr:cNvPr>
        <xdr:cNvSpPr>
          <a:spLocks noChangeArrowheads="1"/>
        </xdr:cNvSpPr>
      </xdr:nvSpPr>
      <xdr:spPr bwMode="auto">
        <a:xfrm flipV="1">
          <a:off x="14912975" y="2600325"/>
          <a:ext cx="358775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539751</xdr:colOff>
      <xdr:row>72</xdr:row>
      <xdr:rowOff>222249</xdr:rowOff>
    </xdr:from>
    <xdr:to>
      <xdr:col>60</xdr:col>
      <xdr:colOff>515938</xdr:colOff>
      <xdr:row>75</xdr:row>
      <xdr:rowOff>7937</xdr:rowOff>
    </xdr:to>
    <xdr:sp macro="" textlink="">
      <xdr:nvSpPr>
        <xdr:cNvPr id="70" name="AutoShape 169">
          <a:extLst>
            <a:ext uri="{FF2B5EF4-FFF2-40B4-BE49-F238E27FC236}">
              <a16:creationId xmlns:a16="http://schemas.microsoft.com/office/drawing/2014/main" id="{6B140993-CCDA-4F23-A1CD-75CAE76C0E99}"/>
            </a:ext>
          </a:extLst>
        </xdr:cNvPr>
        <xdr:cNvSpPr>
          <a:spLocks noChangeArrowheads="1"/>
        </xdr:cNvSpPr>
      </xdr:nvSpPr>
      <xdr:spPr bwMode="auto">
        <a:xfrm>
          <a:off x="37115751" y="7762874"/>
          <a:ext cx="3071812" cy="738188"/>
        </a:xfrm>
        <a:prstGeom prst="wedgeRoundRectCallout">
          <a:avLst>
            <a:gd name="adj1" fmla="val -48579"/>
            <a:gd name="adj2" fmla="val -12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  <xdr:twoCellAnchor>
    <xdr:from>
      <xdr:col>57</xdr:col>
      <xdr:colOff>571500</xdr:colOff>
      <xdr:row>19</xdr:row>
      <xdr:rowOff>111125</xdr:rowOff>
    </xdr:from>
    <xdr:to>
      <xdr:col>60</xdr:col>
      <xdr:colOff>269882</xdr:colOff>
      <xdr:row>71</xdr:row>
      <xdr:rowOff>101600</xdr:rowOff>
    </xdr:to>
    <xdr:sp macro="" textlink="">
      <xdr:nvSpPr>
        <xdr:cNvPr id="43" name="AutoShape 169">
          <a:extLst>
            <a:ext uri="{FF2B5EF4-FFF2-40B4-BE49-F238E27FC236}">
              <a16:creationId xmlns:a16="http://schemas.microsoft.com/office/drawing/2014/main" id="{330B9DDD-4FB6-4DF4-BF6E-F9A9E7BC6696}"/>
            </a:ext>
          </a:extLst>
        </xdr:cNvPr>
        <xdr:cNvSpPr>
          <a:spLocks noChangeArrowheads="1"/>
        </xdr:cNvSpPr>
      </xdr:nvSpPr>
      <xdr:spPr bwMode="auto">
        <a:xfrm>
          <a:off x="38385750" y="6699250"/>
          <a:ext cx="1555757" cy="625475"/>
        </a:xfrm>
        <a:prstGeom prst="wedgeRoundRectCallout">
          <a:avLst>
            <a:gd name="adj1" fmla="val -72524"/>
            <a:gd name="adj2" fmla="val 680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  <xdr:twoCellAnchor>
    <xdr:from>
      <xdr:col>11</xdr:col>
      <xdr:colOff>762000</xdr:colOff>
      <xdr:row>85</xdr:row>
      <xdr:rowOff>71438</xdr:rowOff>
    </xdr:from>
    <xdr:to>
      <xdr:col>13</xdr:col>
      <xdr:colOff>392822</xdr:colOff>
      <xdr:row>87</xdr:row>
      <xdr:rowOff>185821</xdr:rowOff>
    </xdr:to>
    <xdr:sp macro="" textlink="">
      <xdr:nvSpPr>
        <xdr:cNvPr id="5" name="AutoShape 169">
          <a:extLst>
            <a:ext uri="{FF2B5EF4-FFF2-40B4-BE49-F238E27FC236}">
              <a16:creationId xmlns:a16="http://schemas.microsoft.com/office/drawing/2014/main" id="{BF6548A3-2319-459E-9295-7FBA58ACC362}"/>
            </a:ext>
          </a:extLst>
        </xdr:cNvPr>
        <xdr:cNvSpPr>
          <a:spLocks noChangeArrowheads="1"/>
        </xdr:cNvSpPr>
      </xdr:nvSpPr>
      <xdr:spPr bwMode="auto">
        <a:xfrm>
          <a:off x="10072688" y="9786938"/>
          <a:ext cx="1559634" cy="447758"/>
        </a:xfrm>
        <a:prstGeom prst="wedgeRoundRectCallout">
          <a:avLst>
            <a:gd name="adj1" fmla="val 37199"/>
            <a:gd name="adj2" fmla="val -16074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739775</xdr:colOff>
      <xdr:row>83</xdr:row>
      <xdr:rowOff>50801</xdr:rowOff>
    </xdr:from>
    <xdr:to>
      <xdr:col>22</xdr:col>
      <xdr:colOff>407109</xdr:colOff>
      <xdr:row>84</xdr:row>
      <xdr:rowOff>158834</xdr:rowOff>
    </xdr:to>
    <xdr:sp macro="" textlink="">
      <xdr:nvSpPr>
        <xdr:cNvPr id="65" name="AutoShape 169">
          <a:extLst>
            <a:ext uri="{FF2B5EF4-FFF2-40B4-BE49-F238E27FC236}">
              <a16:creationId xmlns:a16="http://schemas.microsoft.com/office/drawing/2014/main" id="{2727714B-87A5-4DE4-8A82-B2A9767AA7BC}"/>
            </a:ext>
          </a:extLst>
        </xdr:cNvPr>
        <xdr:cNvSpPr>
          <a:spLocks noChangeArrowheads="1"/>
        </xdr:cNvSpPr>
      </xdr:nvSpPr>
      <xdr:spPr bwMode="auto">
        <a:xfrm>
          <a:off x="18694400" y="9099551"/>
          <a:ext cx="1572334" cy="441408"/>
        </a:xfrm>
        <a:prstGeom prst="wedgeRoundRectCallout">
          <a:avLst>
            <a:gd name="adj1" fmla="val 97623"/>
            <a:gd name="adj2" fmla="val -452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654915</xdr:colOff>
      <xdr:row>91</xdr:row>
      <xdr:rowOff>301192</xdr:rowOff>
    </xdr:from>
    <xdr:to>
      <xdr:col>24</xdr:col>
      <xdr:colOff>701806</xdr:colOff>
      <xdr:row>99</xdr:row>
      <xdr:rowOff>79025</xdr:rowOff>
    </xdr:to>
    <xdr:sp macro="" textlink="">
      <xdr:nvSpPr>
        <xdr:cNvPr id="66" name="AutoShape 169">
          <a:extLst>
            <a:ext uri="{FF2B5EF4-FFF2-40B4-BE49-F238E27FC236}">
              <a16:creationId xmlns:a16="http://schemas.microsoft.com/office/drawing/2014/main" id="{90D4CC7E-C5BB-4D55-A18E-18CC828506A4}"/>
            </a:ext>
          </a:extLst>
        </xdr:cNvPr>
        <xdr:cNvSpPr>
          <a:spLocks noChangeArrowheads="1"/>
        </xdr:cNvSpPr>
      </xdr:nvSpPr>
      <xdr:spPr bwMode="auto">
        <a:xfrm>
          <a:off x="21467040" y="11683567"/>
          <a:ext cx="999391" cy="444583"/>
        </a:xfrm>
        <a:prstGeom prst="wedgeRoundRectCallout">
          <a:avLst>
            <a:gd name="adj1" fmla="val 97623"/>
            <a:gd name="adj2" fmla="val -452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</a:p>
      </xdr:txBody>
    </xdr:sp>
    <xdr:clientData/>
  </xdr:twoCellAnchor>
  <xdr:twoCellAnchor>
    <xdr:from>
      <xdr:col>16</xdr:col>
      <xdr:colOff>355023</xdr:colOff>
      <xdr:row>91</xdr:row>
      <xdr:rowOff>280698</xdr:rowOff>
    </xdr:from>
    <xdr:to>
      <xdr:col>17</xdr:col>
      <xdr:colOff>453868</xdr:colOff>
      <xdr:row>99</xdr:row>
      <xdr:rowOff>55356</xdr:rowOff>
    </xdr:to>
    <xdr:sp macro="" textlink="">
      <xdr:nvSpPr>
        <xdr:cNvPr id="67" name="AutoShape 169">
          <a:extLst>
            <a:ext uri="{FF2B5EF4-FFF2-40B4-BE49-F238E27FC236}">
              <a16:creationId xmlns:a16="http://schemas.microsoft.com/office/drawing/2014/main" id="{4A0F0504-40F8-4525-A74F-F436FFDDDA74}"/>
            </a:ext>
          </a:extLst>
        </xdr:cNvPr>
        <xdr:cNvSpPr>
          <a:spLocks noChangeArrowheads="1"/>
        </xdr:cNvSpPr>
      </xdr:nvSpPr>
      <xdr:spPr bwMode="auto">
        <a:xfrm>
          <a:off x="14499648" y="11663073"/>
          <a:ext cx="1051345" cy="441408"/>
        </a:xfrm>
        <a:prstGeom prst="wedgeRoundRectCallout">
          <a:avLst>
            <a:gd name="adj1" fmla="val 115964"/>
            <a:gd name="adj2" fmla="val -6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754973</xdr:colOff>
      <xdr:row>6</xdr:row>
      <xdr:rowOff>132789</xdr:rowOff>
    </xdr:from>
    <xdr:to>
      <xdr:col>13</xdr:col>
      <xdr:colOff>190631</xdr:colOff>
      <xdr:row>6</xdr:row>
      <xdr:rowOff>215974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4A4DB8C8-EC6C-4483-8377-CBB29B373898}"/>
            </a:ext>
          </a:extLst>
        </xdr:cNvPr>
        <xdr:cNvSpPr>
          <a:spLocks noChangeArrowheads="1"/>
        </xdr:cNvSpPr>
      </xdr:nvSpPr>
      <xdr:spPr bwMode="auto">
        <a:xfrm flipV="1">
          <a:off x="10868791" y="2574653"/>
          <a:ext cx="370840" cy="83185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768350</xdr:colOff>
      <xdr:row>220</xdr:row>
      <xdr:rowOff>200025</xdr:rowOff>
    </xdr:from>
    <xdr:to>
      <xdr:col>20</xdr:col>
      <xdr:colOff>768350</xdr:colOff>
      <xdr:row>222</xdr:row>
      <xdr:rowOff>139720</xdr:rowOff>
    </xdr:to>
    <xdr:sp macro="" textlink="">
      <xdr:nvSpPr>
        <xdr:cNvPr id="3" name="AutoShape 157">
          <a:extLst>
            <a:ext uri="{FF2B5EF4-FFF2-40B4-BE49-F238E27FC236}">
              <a16:creationId xmlns:a16="http://schemas.microsoft.com/office/drawing/2014/main" id="{ABDCBF81-FB39-49B1-962A-254BDF2E8DD5}"/>
            </a:ext>
          </a:extLst>
        </xdr:cNvPr>
        <xdr:cNvSpPr>
          <a:spLocks noChangeArrowheads="1"/>
        </xdr:cNvSpPr>
      </xdr:nvSpPr>
      <xdr:spPr bwMode="auto">
        <a:xfrm>
          <a:off x="15596870" y="30268545"/>
          <a:ext cx="2811780" cy="564535"/>
        </a:xfrm>
        <a:prstGeom prst="wedgeRoundRectCallout">
          <a:avLst>
            <a:gd name="adj1" fmla="val -34241"/>
            <a:gd name="adj2" fmla="val 161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61</xdr:col>
      <xdr:colOff>107950</xdr:colOff>
      <xdr:row>13</xdr:row>
      <xdr:rowOff>57150</xdr:rowOff>
    </xdr:from>
    <xdr:to>
      <xdr:col>62</xdr:col>
      <xdr:colOff>584200</xdr:colOff>
      <xdr:row>14</xdr:row>
      <xdr:rowOff>95250</xdr:rowOff>
    </xdr:to>
    <xdr:sp macro="" textlink="">
      <xdr:nvSpPr>
        <xdr:cNvPr id="4" name="Rectangle 159">
          <a:extLst>
            <a:ext uri="{FF2B5EF4-FFF2-40B4-BE49-F238E27FC236}">
              <a16:creationId xmlns:a16="http://schemas.microsoft.com/office/drawing/2014/main" id="{0FA2D8CE-E9E3-45C3-832D-C821EB3ADDDF}"/>
            </a:ext>
          </a:extLst>
        </xdr:cNvPr>
        <xdr:cNvSpPr>
          <a:spLocks noChangeArrowheads="1"/>
        </xdr:cNvSpPr>
      </xdr:nvSpPr>
      <xdr:spPr bwMode="auto">
        <a:xfrm>
          <a:off x="39724330" y="4697730"/>
          <a:ext cx="1085850" cy="35052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698500</xdr:colOff>
      <xdr:row>12</xdr:row>
      <xdr:rowOff>139700</xdr:rowOff>
    </xdr:from>
    <xdr:to>
      <xdr:col>77</xdr:col>
      <xdr:colOff>19050</xdr:colOff>
      <xdr:row>13</xdr:row>
      <xdr:rowOff>95250</xdr:rowOff>
    </xdr:to>
    <xdr:sp macro="" textlink="">
      <xdr:nvSpPr>
        <xdr:cNvPr id="5" name="Rectangle 172">
          <a:extLst>
            <a:ext uri="{FF2B5EF4-FFF2-40B4-BE49-F238E27FC236}">
              <a16:creationId xmlns:a16="http://schemas.microsoft.com/office/drawing/2014/main" id="{BAC8BEFE-7AC3-46AE-9484-F14826AD3B45}"/>
            </a:ext>
          </a:extLst>
        </xdr:cNvPr>
        <xdr:cNvSpPr>
          <a:spLocks noChangeArrowheads="1"/>
        </xdr:cNvSpPr>
      </xdr:nvSpPr>
      <xdr:spPr bwMode="auto">
        <a:xfrm>
          <a:off x="43881040" y="4467860"/>
          <a:ext cx="5507990" cy="267970"/>
        </a:xfrm>
        <a:prstGeom prst="rect">
          <a:avLst/>
        </a:prstGeom>
        <a:noFill/>
        <a:ln w="57150">
          <a:solidFill>
            <a:srgbClr val="FFC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946150</xdr:colOff>
      <xdr:row>221</xdr:row>
      <xdr:rowOff>76200</xdr:rowOff>
    </xdr:from>
    <xdr:to>
      <xdr:col>24</xdr:col>
      <xdr:colOff>127000</xdr:colOff>
      <xdr:row>222</xdr:row>
      <xdr:rowOff>50800</xdr:rowOff>
    </xdr:to>
    <xdr:sp macro="" textlink="">
      <xdr:nvSpPr>
        <xdr:cNvPr id="6" name="Rectangle 173">
          <a:extLst>
            <a:ext uri="{FF2B5EF4-FFF2-40B4-BE49-F238E27FC236}">
              <a16:creationId xmlns:a16="http://schemas.microsoft.com/office/drawing/2014/main" id="{38CB946A-212A-4879-A81F-3E3C6CFE07EC}"/>
            </a:ext>
          </a:extLst>
        </xdr:cNvPr>
        <xdr:cNvSpPr>
          <a:spLocks noChangeArrowheads="1"/>
        </xdr:cNvSpPr>
      </xdr:nvSpPr>
      <xdr:spPr bwMode="auto">
        <a:xfrm>
          <a:off x="21390610" y="30457140"/>
          <a:ext cx="125730" cy="28702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222250</xdr:colOff>
      <xdr:row>214</xdr:row>
      <xdr:rowOff>1587</xdr:rowOff>
    </xdr:from>
    <xdr:to>
      <xdr:col>17</xdr:col>
      <xdr:colOff>222250</xdr:colOff>
      <xdr:row>217</xdr:row>
      <xdr:rowOff>228600</xdr:rowOff>
    </xdr:to>
    <xdr:sp macro="" textlink="">
      <xdr:nvSpPr>
        <xdr:cNvPr id="7" name="AutoShape 175">
          <a:extLst>
            <a:ext uri="{FF2B5EF4-FFF2-40B4-BE49-F238E27FC236}">
              <a16:creationId xmlns:a16="http://schemas.microsoft.com/office/drawing/2014/main" id="{88AA85C8-7B53-4629-91CD-CB6C029CEA0F}"/>
            </a:ext>
          </a:extLst>
        </xdr:cNvPr>
        <xdr:cNvSpPr>
          <a:spLocks noChangeArrowheads="1"/>
        </xdr:cNvSpPr>
      </xdr:nvSpPr>
      <xdr:spPr bwMode="auto">
        <a:xfrm>
          <a:off x="13176250" y="28195587"/>
          <a:ext cx="1874520" cy="1164273"/>
        </a:xfrm>
        <a:prstGeom prst="wedgeRoundRectCallout">
          <a:avLst>
            <a:gd name="adj1" fmla="val 34926"/>
            <a:gd name="adj2" fmla="val -669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4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  <a:p>
          <a:pPr algn="ctr" rtl="0">
            <a:lnSpc>
              <a:spcPts val="23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222250</xdr:colOff>
      <xdr:row>231</xdr:row>
      <xdr:rowOff>92075</xdr:rowOff>
    </xdr:from>
    <xdr:to>
      <xdr:col>23</xdr:col>
      <xdr:colOff>149257</xdr:colOff>
      <xdr:row>233</xdr:row>
      <xdr:rowOff>57116</xdr:rowOff>
    </xdr:to>
    <xdr:sp macro="" textlink="">
      <xdr:nvSpPr>
        <xdr:cNvPr id="8" name="AutoShape 177">
          <a:extLst>
            <a:ext uri="{FF2B5EF4-FFF2-40B4-BE49-F238E27FC236}">
              <a16:creationId xmlns:a16="http://schemas.microsoft.com/office/drawing/2014/main" id="{C46D6C88-A57B-4A03-B95D-CB3D02567575}"/>
            </a:ext>
          </a:extLst>
        </xdr:cNvPr>
        <xdr:cNvSpPr>
          <a:spLocks noChangeArrowheads="1"/>
        </xdr:cNvSpPr>
      </xdr:nvSpPr>
      <xdr:spPr bwMode="auto">
        <a:xfrm>
          <a:off x="18799810" y="33597215"/>
          <a:ext cx="1801527" cy="589881"/>
        </a:xfrm>
        <a:prstGeom prst="wedgeRoundRectCallout">
          <a:avLst>
            <a:gd name="adj1" fmla="val 29565"/>
            <a:gd name="adj2" fmla="val -119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</a:p>
      </xdr:txBody>
    </xdr:sp>
    <xdr:clientData/>
  </xdr:twoCellAnchor>
  <xdr:twoCellAnchor>
    <xdr:from>
      <xdr:col>15</xdr:col>
      <xdr:colOff>273050</xdr:colOff>
      <xdr:row>220</xdr:row>
      <xdr:rowOff>206375</xdr:rowOff>
    </xdr:from>
    <xdr:to>
      <xdr:col>17</xdr:col>
      <xdr:colOff>206375</xdr:colOff>
      <xdr:row>222</xdr:row>
      <xdr:rowOff>149225</xdr:rowOff>
    </xdr:to>
    <xdr:sp macro="" textlink="">
      <xdr:nvSpPr>
        <xdr:cNvPr id="9" name="AutoShape 179">
          <a:extLst>
            <a:ext uri="{FF2B5EF4-FFF2-40B4-BE49-F238E27FC236}">
              <a16:creationId xmlns:a16="http://schemas.microsoft.com/office/drawing/2014/main" id="{881DD11D-ABDF-4941-83BB-D9D4817F6F16}"/>
            </a:ext>
          </a:extLst>
        </xdr:cNvPr>
        <xdr:cNvSpPr>
          <a:spLocks noChangeArrowheads="1"/>
        </xdr:cNvSpPr>
      </xdr:nvSpPr>
      <xdr:spPr bwMode="auto">
        <a:xfrm>
          <a:off x="13227050" y="30274895"/>
          <a:ext cx="1807845" cy="567690"/>
        </a:xfrm>
        <a:prstGeom prst="wedgeRoundRectCallout">
          <a:avLst>
            <a:gd name="adj1" fmla="val -764"/>
            <a:gd name="adj2" fmla="val -17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749300</xdr:colOff>
      <xdr:row>6</xdr:row>
      <xdr:rowOff>171450</xdr:rowOff>
    </xdr:from>
    <xdr:to>
      <xdr:col>22</xdr:col>
      <xdr:colOff>203200</xdr:colOff>
      <xdr:row>6</xdr:row>
      <xdr:rowOff>279400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D997D9D4-27A2-4234-A105-5D11623CD504}"/>
            </a:ext>
          </a:extLst>
        </xdr:cNvPr>
        <xdr:cNvSpPr>
          <a:spLocks noChangeArrowheads="1"/>
        </xdr:cNvSpPr>
      </xdr:nvSpPr>
      <xdr:spPr bwMode="auto">
        <a:xfrm flipV="1">
          <a:off x="19326860" y="2594610"/>
          <a:ext cx="39116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768350</xdr:colOff>
      <xdr:row>216</xdr:row>
      <xdr:rowOff>254000</xdr:rowOff>
    </xdr:from>
    <xdr:to>
      <xdr:col>29</xdr:col>
      <xdr:colOff>806450</xdr:colOff>
      <xdr:row>217</xdr:row>
      <xdr:rowOff>209550</xdr:rowOff>
    </xdr:to>
    <xdr:sp macro="" textlink="">
      <xdr:nvSpPr>
        <xdr:cNvPr id="11" name="Rectangle 187">
          <a:extLst>
            <a:ext uri="{FF2B5EF4-FFF2-40B4-BE49-F238E27FC236}">
              <a16:creationId xmlns:a16="http://schemas.microsoft.com/office/drawing/2014/main" id="{9F2E94E2-3726-46BA-A623-6749511E416E}"/>
            </a:ext>
          </a:extLst>
        </xdr:cNvPr>
        <xdr:cNvSpPr>
          <a:spLocks noChangeArrowheads="1"/>
        </xdr:cNvSpPr>
      </xdr:nvSpPr>
      <xdr:spPr bwMode="auto">
        <a:xfrm>
          <a:off x="15596870" y="29072840"/>
          <a:ext cx="11285220" cy="26797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203200</xdr:colOff>
      <xdr:row>214</xdr:row>
      <xdr:rowOff>304800</xdr:rowOff>
    </xdr:from>
    <xdr:to>
      <xdr:col>23</xdr:col>
      <xdr:colOff>184150</xdr:colOff>
      <xdr:row>215</xdr:row>
      <xdr:rowOff>254000</xdr:rowOff>
    </xdr:to>
    <xdr:sp macro="" textlink="">
      <xdr:nvSpPr>
        <xdr:cNvPr id="12" name="Rectangle 190">
          <a:extLst>
            <a:ext uri="{FF2B5EF4-FFF2-40B4-BE49-F238E27FC236}">
              <a16:creationId xmlns:a16="http://schemas.microsoft.com/office/drawing/2014/main" id="{021A0F2D-8298-4AC0-A3B5-6D75CFC2296E}"/>
            </a:ext>
          </a:extLst>
        </xdr:cNvPr>
        <xdr:cNvSpPr>
          <a:spLocks noChangeArrowheads="1"/>
        </xdr:cNvSpPr>
      </xdr:nvSpPr>
      <xdr:spPr bwMode="auto">
        <a:xfrm>
          <a:off x="19718020" y="28498800"/>
          <a:ext cx="918210" cy="2616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1270000</xdr:colOff>
      <xdr:row>214</xdr:row>
      <xdr:rowOff>247650</xdr:rowOff>
    </xdr:from>
    <xdr:to>
      <xdr:col>21</xdr:col>
      <xdr:colOff>1257300</xdr:colOff>
      <xdr:row>215</xdr:row>
      <xdr:rowOff>190500</xdr:rowOff>
    </xdr:to>
    <xdr:sp macro="" textlink="">
      <xdr:nvSpPr>
        <xdr:cNvPr id="13" name="Rectangle 191">
          <a:extLst>
            <a:ext uri="{FF2B5EF4-FFF2-40B4-BE49-F238E27FC236}">
              <a16:creationId xmlns:a16="http://schemas.microsoft.com/office/drawing/2014/main" id="{058010DD-2DE3-4C01-AA6C-D98FD354748E}"/>
            </a:ext>
          </a:extLst>
        </xdr:cNvPr>
        <xdr:cNvSpPr>
          <a:spLocks noChangeArrowheads="1"/>
        </xdr:cNvSpPr>
      </xdr:nvSpPr>
      <xdr:spPr bwMode="auto">
        <a:xfrm>
          <a:off x="18575020" y="28441650"/>
          <a:ext cx="939800" cy="25527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914400</xdr:colOff>
      <xdr:row>211</xdr:row>
      <xdr:rowOff>412750</xdr:rowOff>
    </xdr:from>
    <xdr:to>
      <xdr:col>17</xdr:col>
      <xdr:colOff>914400</xdr:colOff>
      <xdr:row>212</xdr:row>
      <xdr:rowOff>374650</xdr:rowOff>
    </xdr:to>
    <xdr:sp macro="" textlink="">
      <xdr:nvSpPr>
        <xdr:cNvPr id="14" name="Rectangle 192">
          <a:extLst>
            <a:ext uri="{FF2B5EF4-FFF2-40B4-BE49-F238E27FC236}">
              <a16:creationId xmlns:a16="http://schemas.microsoft.com/office/drawing/2014/main" id="{3DFA2F4E-4BC2-4351-BB9D-8D13848A517C}"/>
            </a:ext>
          </a:extLst>
        </xdr:cNvPr>
        <xdr:cNvSpPr>
          <a:spLocks noChangeArrowheads="1"/>
        </xdr:cNvSpPr>
      </xdr:nvSpPr>
      <xdr:spPr bwMode="auto">
        <a:xfrm>
          <a:off x="14805660" y="27570430"/>
          <a:ext cx="9372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742950</xdr:colOff>
      <xdr:row>213</xdr:row>
      <xdr:rowOff>203200</xdr:rowOff>
    </xdr:from>
    <xdr:to>
      <xdr:col>26</xdr:col>
      <xdr:colOff>708014</xdr:colOff>
      <xdr:row>215</xdr:row>
      <xdr:rowOff>136694</xdr:rowOff>
    </xdr:to>
    <xdr:sp macro="" textlink="">
      <xdr:nvSpPr>
        <xdr:cNvPr id="15" name="AutoShape 197">
          <a:extLst>
            <a:ext uri="{FF2B5EF4-FFF2-40B4-BE49-F238E27FC236}">
              <a16:creationId xmlns:a16="http://schemas.microsoft.com/office/drawing/2014/main" id="{90566621-7ABD-425E-B414-6B1DDB964BA7}"/>
            </a:ext>
          </a:extLst>
        </xdr:cNvPr>
        <xdr:cNvSpPr>
          <a:spLocks noChangeArrowheads="1"/>
        </xdr:cNvSpPr>
      </xdr:nvSpPr>
      <xdr:spPr bwMode="auto">
        <a:xfrm>
          <a:off x="22132290" y="28084780"/>
          <a:ext cx="1839584" cy="55833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552450</xdr:colOff>
      <xdr:row>213</xdr:row>
      <xdr:rowOff>247650</xdr:rowOff>
    </xdr:from>
    <xdr:to>
      <xdr:col>24</xdr:col>
      <xdr:colOff>558800</xdr:colOff>
      <xdr:row>215</xdr:row>
      <xdr:rowOff>247650</xdr:rowOff>
    </xdr:to>
    <xdr:sp macro="" textlink="">
      <xdr:nvSpPr>
        <xdr:cNvPr id="16" name="Rectangle 198">
          <a:extLst>
            <a:ext uri="{FF2B5EF4-FFF2-40B4-BE49-F238E27FC236}">
              <a16:creationId xmlns:a16="http://schemas.microsoft.com/office/drawing/2014/main" id="{6EFBF041-4E09-4618-8C80-AF63828CC1DD}"/>
            </a:ext>
          </a:extLst>
        </xdr:cNvPr>
        <xdr:cNvSpPr>
          <a:spLocks noChangeArrowheads="1"/>
        </xdr:cNvSpPr>
      </xdr:nvSpPr>
      <xdr:spPr bwMode="auto">
        <a:xfrm>
          <a:off x="21004530" y="28129230"/>
          <a:ext cx="943610" cy="62484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0</xdr:colOff>
      <xdr:row>213</xdr:row>
      <xdr:rowOff>171450</xdr:rowOff>
    </xdr:from>
    <xdr:to>
      <xdr:col>29</xdr:col>
      <xdr:colOff>107</xdr:colOff>
      <xdr:row>215</xdr:row>
      <xdr:rowOff>92246</xdr:rowOff>
    </xdr:to>
    <xdr:sp macro="" textlink="">
      <xdr:nvSpPr>
        <xdr:cNvPr id="17" name="AutoShape 199">
          <a:extLst>
            <a:ext uri="{FF2B5EF4-FFF2-40B4-BE49-F238E27FC236}">
              <a16:creationId xmlns:a16="http://schemas.microsoft.com/office/drawing/2014/main" id="{F22CA371-7F19-46B9-8C6C-8440FAB8D675}"/>
            </a:ext>
          </a:extLst>
        </xdr:cNvPr>
        <xdr:cNvSpPr>
          <a:spLocks noChangeArrowheads="1"/>
        </xdr:cNvSpPr>
      </xdr:nvSpPr>
      <xdr:spPr bwMode="auto">
        <a:xfrm>
          <a:off x="24201120" y="28053030"/>
          <a:ext cx="1874627" cy="54563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26</xdr:col>
      <xdr:colOff>749300</xdr:colOff>
      <xdr:row>6</xdr:row>
      <xdr:rowOff>171450</xdr:rowOff>
    </xdr:from>
    <xdr:to>
      <xdr:col>27</xdr:col>
      <xdr:colOff>190500</xdr:colOff>
      <xdr:row>6</xdr:row>
      <xdr:rowOff>279400</xdr:rowOff>
    </xdr:to>
    <xdr:sp macro="" textlink="">
      <xdr:nvSpPr>
        <xdr:cNvPr id="18" name="AutoShape 5">
          <a:extLst>
            <a:ext uri="{FF2B5EF4-FFF2-40B4-BE49-F238E27FC236}">
              <a16:creationId xmlns:a16="http://schemas.microsoft.com/office/drawing/2014/main" id="{F6763E62-872E-4DDA-B111-40E115C8C169}"/>
            </a:ext>
          </a:extLst>
        </xdr:cNvPr>
        <xdr:cNvSpPr>
          <a:spLocks noChangeArrowheads="1"/>
        </xdr:cNvSpPr>
      </xdr:nvSpPr>
      <xdr:spPr bwMode="auto">
        <a:xfrm flipV="1">
          <a:off x="24013160" y="2594610"/>
          <a:ext cx="37846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382878</xdr:colOff>
      <xdr:row>9</xdr:row>
      <xdr:rowOff>286784</xdr:rowOff>
    </xdr:from>
    <xdr:to>
      <xdr:col>59</xdr:col>
      <xdr:colOff>560310</xdr:colOff>
      <xdr:row>11</xdr:row>
      <xdr:rowOff>2742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4A574888-4D40-4F8E-9372-A3169AB1C012}"/>
            </a:ext>
          </a:extLst>
        </xdr:cNvPr>
        <xdr:cNvSpPr txBox="1">
          <a:spLocks noChangeArrowheads="1"/>
        </xdr:cNvSpPr>
      </xdr:nvSpPr>
      <xdr:spPr bwMode="auto">
        <a:xfrm>
          <a:off x="36951258" y="3677684"/>
          <a:ext cx="2006232" cy="340798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2021.3.19</a:t>
          </a:r>
        </a:p>
      </xdr:txBody>
    </xdr:sp>
    <xdr:clientData/>
  </xdr:twoCellAnchor>
  <xdr:twoCellAnchor>
    <xdr:from>
      <xdr:col>56</xdr:col>
      <xdr:colOff>207960</xdr:colOff>
      <xdr:row>21</xdr:row>
      <xdr:rowOff>0</xdr:rowOff>
    </xdr:from>
    <xdr:to>
      <xdr:col>59</xdr:col>
      <xdr:colOff>6146</xdr:colOff>
      <xdr:row>21</xdr:row>
      <xdr:rowOff>0</xdr:rowOff>
    </xdr:to>
    <xdr:sp macro="" textlink="">
      <xdr:nvSpPr>
        <xdr:cNvPr id="20" name="四角形吹き出し 35">
          <a:extLst>
            <a:ext uri="{FF2B5EF4-FFF2-40B4-BE49-F238E27FC236}">
              <a16:creationId xmlns:a16="http://schemas.microsoft.com/office/drawing/2014/main" id="{75D1CA67-2439-41E1-A659-D53CA50AAC98}"/>
            </a:ext>
          </a:extLst>
        </xdr:cNvPr>
        <xdr:cNvSpPr/>
      </xdr:nvSpPr>
      <xdr:spPr>
        <a:xfrm>
          <a:off x="36776340" y="7139940"/>
          <a:ext cx="1626986" cy="0"/>
        </a:xfrm>
        <a:prstGeom prst="wedgeRectCallout">
          <a:avLst>
            <a:gd name="adj1" fmla="val 32364"/>
            <a:gd name="adj2" fmla="val 1518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37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44</xdr:col>
      <xdr:colOff>801690</xdr:colOff>
      <xdr:row>94</xdr:row>
      <xdr:rowOff>111125</xdr:rowOff>
    </xdr:from>
    <xdr:to>
      <xdr:col>46</xdr:col>
      <xdr:colOff>777875</xdr:colOff>
      <xdr:row>95</xdr:row>
      <xdr:rowOff>177705</xdr:rowOff>
    </xdr:to>
    <xdr:sp macro="" textlink="">
      <xdr:nvSpPr>
        <xdr:cNvPr id="21" name="四角形吹き出し 37">
          <a:extLst>
            <a:ext uri="{FF2B5EF4-FFF2-40B4-BE49-F238E27FC236}">
              <a16:creationId xmlns:a16="http://schemas.microsoft.com/office/drawing/2014/main" id="{41A5AA63-BC6D-4F19-93C6-859489BCEDB0}"/>
            </a:ext>
          </a:extLst>
        </xdr:cNvPr>
        <xdr:cNvSpPr/>
      </xdr:nvSpPr>
      <xdr:spPr>
        <a:xfrm>
          <a:off x="33573720" y="13571220"/>
          <a:ext cx="0" cy="0"/>
        </a:xfrm>
        <a:prstGeom prst="wedgeRectCallout">
          <a:avLst>
            <a:gd name="adj1" fmla="val -53852"/>
            <a:gd name="adj2" fmla="val 10169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4762</xdr:colOff>
      <xdr:row>100</xdr:row>
      <xdr:rowOff>73025</xdr:rowOff>
    </xdr:from>
    <xdr:to>
      <xdr:col>61</xdr:col>
      <xdr:colOff>2873</xdr:colOff>
      <xdr:row>106</xdr:row>
      <xdr:rowOff>266671</xdr:rowOff>
    </xdr:to>
    <xdr:sp macro="" textlink="">
      <xdr:nvSpPr>
        <xdr:cNvPr id="22" name="四角形吹き出し 40">
          <a:extLst>
            <a:ext uri="{FF2B5EF4-FFF2-40B4-BE49-F238E27FC236}">
              <a16:creationId xmlns:a16="http://schemas.microsoft.com/office/drawing/2014/main" id="{529AC714-679E-4582-8606-D81C52022DAC}"/>
            </a:ext>
          </a:extLst>
        </xdr:cNvPr>
        <xdr:cNvSpPr/>
      </xdr:nvSpPr>
      <xdr:spPr>
        <a:xfrm>
          <a:off x="37792342" y="14954885"/>
          <a:ext cx="1826911" cy="2159606"/>
        </a:xfrm>
        <a:prstGeom prst="wedgeRectCallout">
          <a:avLst>
            <a:gd name="adj1" fmla="val 60211"/>
            <a:gd name="adj2" fmla="val 13299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ストックより出荷</a:t>
          </a:r>
        </a:p>
      </xdr:txBody>
    </xdr:sp>
    <xdr:clientData/>
  </xdr:twoCellAnchor>
  <xdr:twoCellAnchor>
    <xdr:from>
      <xdr:col>62</xdr:col>
      <xdr:colOff>136525</xdr:colOff>
      <xdr:row>21</xdr:row>
      <xdr:rowOff>0</xdr:rowOff>
    </xdr:from>
    <xdr:to>
      <xdr:col>64</xdr:col>
      <xdr:colOff>329420</xdr:colOff>
      <xdr:row>21</xdr:row>
      <xdr:rowOff>0</xdr:rowOff>
    </xdr:to>
    <xdr:sp macro="" textlink="">
      <xdr:nvSpPr>
        <xdr:cNvPr id="23" name="四角形吹き出し 46">
          <a:extLst>
            <a:ext uri="{FF2B5EF4-FFF2-40B4-BE49-F238E27FC236}">
              <a16:creationId xmlns:a16="http://schemas.microsoft.com/office/drawing/2014/main" id="{CAEEACCA-C9E3-430F-8C42-BBC0CC9309C5}"/>
            </a:ext>
          </a:extLst>
        </xdr:cNvPr>
        <xdr:cNvSpPr/>
      </xdr:nvSpPr>
      <xdr:spPr>
        <a:xfrm>
          <a:off x="40362505" y="7139940"/>
          <a:ext cx="1412095" cy="0"/>
        </a:xfrm>
        <a:prstGeom prst="wedgeRectCallout">
          <a:avLst>
            <a:gd name="adj1" fmla="val -35870"/>
            <a:gd name="adj2" fmla="val 7716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258989</xdr:colOff>
      <xdr:row>21</xdr:row>
      <xdr:rowOff>0</xdr:rowOff>
    </xdr:from>
    <xdr:to>
      <xdr:col>65</xdr:col>
      <xdr:colOff>167</xdr:colOff>
      <xdr:row>21</xdr:row>
      <xdr:rowOff>0</xdr:rowOff>
    </xdr:to>
    <xdr:sp macro="" textlink="">
      <xdr:nvSpPr>
        <xdr:cNvPr id="24" name="AutoShape 152">
          <a:extLst>
            <a:ext uri="{FF2B5EF4-FFF2-40B4-BE49-F238E27FC236}">
              <a16:creationId xmlns:a16="http://schemas.microsoft.com/office/drawing/2014/main" id="{DDA7D2EE-52CD-4658-A362-4CCE340B9324}"/>
            </a:ext>
          </a:extLst>
        </xdr:cNvPr>
        <xdr:cNvSpPr>
          <a:spLocks noChangeArrowheads="1"/>
        </xdr:cNvSpPr>
      </xdr:nvSpPr>
      <xdr:spPr bwMode="auto">
        <a:xfrm>
          <a:off x="39265769" y="7139940"/>
          <a:ext cx="2789178" cy="0"/>
        </a:xfrm>
        <a:prstGeom prst="wedgeRoundRectCallout">
          <a:avLst>
            <a:gd name="adj1" fmla="val -62603"/>
            <a:gd name="adj2" fmla="val -21919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P/V COMP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在庫注意</a:t>
          </a:r>
        </a:p>
      </xdr:txBody>
    </xdr:sp>
    <xdr:clientData/>
  </xdr:twoCellAnchor>
  <xdr:twoCellAnchor>
    <xdr:from>
      <xdr:col>17</xdr:col>
      <xdr:colOff>107950</xdr:colOff>
      <xdr:row>218</xdr:row>
      <xdr:rowOff>374650</xdr:rowOff>
    </xdr:from>
    <xdr:to>
      <xdr:col>18</xdr:col>
      <xdr:colOff>95250</xdr:colOff>
      <xdr:row>219</xdr:row>
      <xdr:rowOff>336550</xdr:rowOff>
    </xdr:to>
    <xdr:sp macro="" textlink="">
      <xdr:nvSpPr>
        <xdr:cNvPr id="25" name="Rectangle 192">
          <a:extLst>
            <a:ext uri="{FF2B5EF4-FFF2-40B4-BE49-F238E27FC236}">
              <a16:creationId xmlns:a16="http://schemas.microsoft.com/office/drawing/2014/main" id="{122EFC06-777D-4551-8FF4-677D3DC3B5AC}"/>
            </a:ext>
          </a:extLst>
        </xdr:cNvPr>
        <xdr:cNvSpPr>
          <a:spLocks noChangeArrowheads="1"/>
        </xdr:cNvSpPr>
      </xdr:nvSpPr>
      <xdr:spPr bwMode="auto">
        <a:xfrm>
          <a:off x="14936470" y="29757370"/>
          <a:ext cx="9245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127000</xdr:colOff>
      <xdr:row>223</xdr:row>
      <xdr:rowOff>139700</xdr:rowOff>
    </xdr:from>
    <xdr:to>
      <xdr:col>20</xdr:col>
      <xdr:colOff>127000</xdr:colOff>
      <xdr:row>224</xdr:row>
      <xdr:rowOff>101600</xdr:rowOff>
    </xdr:to>
    <xdr:sp macro="" textlink="">
      <xdr:nvSpPr>
        <xdr:cNvPr id="26" name="Rectangle 192">
          <a:extLst>
            <a:ext uri="{FF2B5EF4-FFF2-40B4-BE49-F238E27FC236}">
              <a16:creationId xmlns:a16="http://schemas.microsoft.com/office/drawing/2014/main" id="{B795C91B-7D4D-40A9-BBDF-A951B7D6D7D5}"/>
            </a:ext>
          </a:extLst>
        </xdr:cNvPr>
        <xdr:cNvSpPr>
          <a:spLocks noChangeArrowheads="1"/>
        </xdr:cNvSpPr>
      </xdr:nvSpPr>
      <xdr:spPr bwMode="auto">
        <a:xfrm>
          <a:off x="16830040" y="31145480"/>
          <a:ext cx="937260" cy="2743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882650</xdr:colOff>
      <xdr:row>84</xdr:row>
      <xdr:rowOff>38100</xdr:rowOff>
    </xdr:from>
    <xdr:to>
      <xdr:col>57</xdr:col>
      <xdr:colOff>438150</xdr:colOff>
      <xdr:row>84</xdr:row>
      <xdr:rowOff>476250</xdr:rowOff>
    </xdr:to>
    <xdr:sp macro="" textlink="">
      <xdr:nvSpPr>
        <xdr:cNvPr id="27" name="Rectangle 192">
          <a:extLst>
            <a:ext uri="{FF2B5EF4-FFF2-40B4-BE49-F238E27FC236}">
              <a16:creationId xmlns:a16="http://schemas.microsoft.com/office/drawing/2014/main" id="{D3B0FD77-1FA2-4173-AC7C-265996658AD2}"/>
            </a:ext>
          </a:extLst>
        </xdr:cNvPr>
        <xdr:cNvSpPr>
          <a:spLocks noChangeArrowheads="1"/>
        </xdr:cNvSpPr>
      </xdr:nvSpPr>
      <xdr:spPr bwMode="auto">
        <a:xfrm>
          <a:off x="36567110" y="11315700"/>
          <a:ext cx="1049020" cy="2857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514350</xdr:colOff>
      <xdr:row>14</xdr:row>
      <xdr:rowOff>19050</xdr:rowOff>
    </xdr:from>
    <xdr:to>
      <xdr:col>59</xdr:col>
      <xdr:colOff>209550</xdr:colOff>
      <xdr:row>15</xdr:row>
      <xdr:rowOff>19050</xdr:rowOff>
    </xdr:to>
    <xdr:sp macro="" textlink="">
      <xdr:nvSpPr>
        <xdr:cNvPr id="28" name="Rectangle 159">
          <a:extLst>
            <a:ext uri="{FF2B5EF4-FFF2-40B4-BE49-F238E27FC236}">
              <a16:creationId xmlns:a16="http://schemas.microsoft.com/office/drawing/2014/main" id="{E430A9AF-8A60-44AC-B5A4-60FAA2991222}"/>
            </a:ext>
          </a:extLst>
        </xdr:cNvPr>
        <xdr:cNvSpPr>
          <a:spLocks noChangeArrowheads="1"/>
        </xdr:cNvSpPr>
      </xdr:nvSpPr>
      <xdr:spPr bwMode="auto">
        <a:xfrm flipV="1">
          <a:off x="37692330" y="4972050"/>
          <a:ext cx="914400" cy="31242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314324</xdr:colOff>
      <xdr:row>5</xdr:row>
      <xdr:rowOff>47624</xdr:rowOff>
    </xdr:from>
    <xdr:to>
      <xdr:col>34</xdr:col>
      <xdr:colOff>762000</xdr:colOff>
      <xdr:row>6</xdr:row>
      <xdr:rowOff>218981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5B591C8A-F2CC-453F-8CF2-68402869386B}"/>
            </a:ext>
          </a:extLst>
        </xdr:cNvPr>
        <xdr:cNvSpPr txBox="1">
          <a:spLocks noChangeArrowheads="1"/>
        </xdr:cNvSpPr>
      </xdr:nvSpPr>
      <xdr:spPr bwMode="auto">
        <a:xfrm>
          <a:off x="29727524" y="2181224"/>
          <a:ext cx="2352676" cy="495207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194207</xdr:colOff>
      <xdr:row>90</xdr:row>
      <xdr:rowOff>0</xdr:rowOff>
    </xdr:from>
    <xdr:to>
      <xdr:col>17</xdr:col>
      <xdr:colOff>835580</xdr:colOff>
      <xdr:row>90</xdr:row>
      <xdr:rowOff>0</xdr:rowOff>
    </xdr:to>
    <xdr:sp macro="" textlink="">
      <xdr:nvSpPr>
        <xdr:cNvPr id="30" name="四角形吹き出し 39">
          <a:extLst>
            <a:ext uri="{FF2B5EF4-FFF2-40B4-BE49-F238E27FC236}">
              <a16:creationId xmlns:a16="http://schemas.microsoft.com/office/drawing/2014/main" id="{91EA1333-9675-47FA-BE00-901B57D8E134}"/>
            </a:ext>
          </a:extLst>
        </xdr:cNvPr>
        <xdr:cNvSpPr/>
      </xdr:nvSpPr>
      <xdr:spPr>
        <a:xfrm>
          <a:off x="14085467" y="13571220"/>
          <a:ext cx="1578633" cy="0"/>
        </a:xfrm>
        <a:prstGeom prst="wedgeRectCallout">
          <a:avLst>
            <a:gd name="adj1" fmla="val -76976"/>
            <a:gd name="adj2" fmla="val 1549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67207</xdr:colOff>
      <xdr:row>88</xdr:row>
      <xdr:rowOff>98425</xdr:rowOff>
    </xdr:from>
    <xdr:to>
      <xdr:col>77</xdr:col>
      <xdr:colOff>3151</xdr:colOff>
      <xdr:row>89</xdr:row>
      <xdr:rowOff>133581</xdr:rowOff>
    </xdr:to>
    <xdr:sp macro="" textlink="">
      <xdr:nvSpPr>
        <xdr:cNvPr id="31" name="四角形吹き出し 39">
          <a:extLst>
            <a:ext uri="{FF2B5EF4-FFF2-40B4-BE49-F238E27FC236}">
              <a16:creationId xmlns:a16="http://schemas.microsoft.com/office/drawing/2014/main" id="{D4953EE4-4677-49F3-A55B-09D14DE561AE}"/>
            </a:ext>
          </a:extLst>
        </xdr:cNvPr>
        <xdr:cNvSpPr/>
      </xdr:nvSpPr>
      <xdr:spPr>
        <a:xfrm>
          <a:off x="47608387" y="13014325"/>
          <a:ext cx="1764744" cy="362816"/>
        </a:xfrm>
        <a:prstGeom prst="wedgeRectCallout">
          <a:avLst>
            <a:gd name="adj1" fmla="val -22020"/>
            <a:gd name="adj2" fmla="val 25549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 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400582</xdr:colOff>
      <xdr:row>85</xdr:row>
      <xdr:rowOff>0</xdr:rowOff>
    </xdr:from>
    <xdr:to>
      <xdr:col>77</xdr:col>
      <xdr:colOff>260368</xdr:colOff>
      <xdr:row>86</xdr:row>
      <xdr:rowOff>228713</xdr:rowOff>
    </xdr:to>
    <xdr:sp macro="" textlink="">
      <xdr:nvSpPr>
        <xdr:cNvPr id="32" name="四角形吹き出し 39">
          <a:extLst>
            <a:ext uri="{FF2B5EF4-FFF2-40B4-BE49-F238E27FC236}">
              <a16:creationId xmlns:a16="http://schemas.microsoft.com/office/drawing/2014/main" id="{6D1C9508-913F-40CD-8793-E51AADC59010}"/>
            </a:ext>
          </a:extLst>
        </xdr:cNvPr>
        <xdr:cNvSpPr/>
      </xdr:nvSpPr>
      <xdr:spPr>
        <a:xfrm>
          <a:off x="47941762" y="11811635"/>
          <a:ext cx="1688586" cy="349998"/>
        </a:xfrm>
        <a:prstGeom prst="wedgeRectCallout">
          <a:avLst>
            <a:gd name="adj1" fmla="val -56202"/>
            <a:gd name="adj2" fmla="val -11057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72</xdr:col>
      <xdr:colOff>3175</xdr:colOff>
      <xdr:row>85</xdr:row>
      <xdr:rowOff>0</xdr:rowOff>
    </xdr:from>
    <xdr:to>
      <xdr:col>74</xdr:col>
      <xdr:colOff>3175</xdr:colOff>
      <xdr:row>86</xdr:row>
      <xdr:rowOff>327167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D453A6B1-F6D6-40A8-88E2-EC92CBD02852}"/>
            </a:ext>
          </a:extLst>
        </xdr:cNvPr>
        <xdr:cNvSpPr>
          <a:spLocks noChangeArrowheads="1"/>
        </xdr:cNvSpPr>
      </xdr:nvSpPr>
      <xdr:spPr bwMode="auto">
        <a:xfrm>
          <a:off x="46325155" y="11817985"/>
          <a:ext cx="1219200" cy="442102"/>
        </a:xfrm>
        <a:prstGeom prst="wedgeRoundRectCallout">
          <a:avLst>
            <a:gd name="adj1" fmla="val -20096"/>
            <a:gd name="adj2" fmla="val -1133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439736</xdr:colOff>
      <xdr:row>90</xdr:row>
      <xdr:rowOff>0</xdr:rowOff>
    </xdr:from>
    <xdr:to>
      <xdr:col>58</xdr:col>
      <xdr:colOff>2934</xdr:colOff>
      <xdr:row>90</xdr:row>
      <xdr:rowOff>0</xdr:rowOff>
    </xdr:to>
    <xdr:sp macro="" textlink="">
      <xdr:nvSpPr>
        <xdr:cNvPr id="34" name="四角形吹き出し 29">
          <a:extLst>
            <a:ext uri="{FF2B5EF4-FFF2-40B4-BE49-F238E27FC236}">
              <a16:creationId xmlns:a16="http://schemas.microsoft.com/office/drawing/2014/main" id="{0812F98D-7173-4C08-AA9A-2E5676A67DEF}"/>
            </a:ext>
          </a:extLst>
        </xdr:cNvPr>
        <xdr:cNvSpPr/>
      </xdr:nvSpPr>
      <xdr:spPr>
        <a:xfrm>
          <a:off x="37008116" y="13571220"/>
          <a:ext cx="782398" cy="0"/>
        </a:xfrm>
        <a:prstGeom prst="wedgeRectCallout">
          <a:avLst>
            <a:gd name="adj1" fmla="val -21445"/>
            <a:gd name="adj2" fmla="val 1764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20</xdr:col>
      <xdr:colOff>904875</xdr:colOff>
      <xdr:row>212</xdr:row>
      <xdr:rowOff>25400</xdr:rowOff>
    </xdr:from>
    <xdr:to>
      <xdr:col>21</xdr:col>
      <xdr:colOff>904875</xdr:colOff>
      <xdr:row>213</xdr:row>
      <xdr:rowOff>25400</xdr:rowOff>
    </xdr:to>
    <xdr:sp macro="" textlink="">
      <xdr:nvSpPr>
        <xdr:cNvPr id="35" name="Rectangle 192">
          <a:extLst>
            <a:ext uri="{FF2B5EF4-FFF2-40B4-BE49-F238E27FC236}">
              <a16:creationId xmlns:a16="http://schemas.microsoft.com/office/drawing/2014/main" id="{203F1C0F-1E83-4B94-8B51-9EE212A77E6D}"/>
            </a:ext>
          </a:extLst>
        </xdr:cNvPr>
        <xdr:cNvSpPr>
          <a:spLocks noChangeArrowheads="1"/>
        </xdr:cNvSpPr>
      </xdr:nvSpPr>
      <xdr:spPr bwMode="auto">
        <a:xfrm>
          <a:off x="18545175" y="27594560"/>
          <a:ext cx="9372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742950</xdr:colOff>
      <xdr:row>213</xdr:row>
      <xdr:rowOff>203200</xdr:rowOff>
    </xdr:from>
    <xdr:to>
      <xdr:col>31</xdr:col>
      <xdr:colOff>708014</xdr:colOff>
      <xdr:row>215</xdr:row>
      <xdr:rowOff>136694</xdr:rowOff>
    </xdr:to>
    <xdr:sp macro="" textlink="">
      <xdr:nvSpPr>
        <xdr:cNvPr id="36" name="AutoShape 197">
          <a:extLst>
            <a:ext uri="{FF2B5EF4-FFF2-40B4-BE49-F238E27FC236}">
              <a16:creationId xmlns:a16="http://schemas.microsoft.com/office/drawing/2014/main" id="{F322C92A-337F-45F2-9712-35BA814895A0}"/>
            </a:ext>
          </a:extLst>
        </xdr:cNvPr>
        <xdr:cNvSpPr>
          <a:spLocks noChangeArrowheads="1"/>
        </xdr:cNvSpPr>
      </xdr:nvSpPr>
      <xdr:spPr bwMode="auto">
        <a:xfrm>
          <a:off x="26818590" y="28084780"/>
          <a:ext cx="1839584" cy="55833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32</xdr:col>
      <xdr:colOff>0</xdr:colOff>
      <xdr:row>213</xdr:row>
      <xdr:rowOff>171450</xdr:rowOff>
    </xdr:from>
    <xdr:to>
      <xdr:col>34</xdr:col>
      <xdr:colOff>107</xdr:colOff>
      <xdr:row>215</xdr:row>
      <xdr:rowOff>92246</xdr:rowOff>
    </xdr:to>
    <xdr:sp macro="" textlink="">
      <xdr:nvSpPr>
        <xdr:cNvPr id="37" name="AutoShape 199">
          <a:extLst>
            <a:ext uri="{FF2B5EF4-FFF2-40B4-BE49-F238E27FC236}">
              <a16:creationId xmlns:a16="http://schemas.microsoft.com/office/drawing/2014/main" id="{B8C0B17D-68A2-4D08-B3A7-09F83F360F35}"/>
            </a:ext>
          </a:extLst>
        </xdr:cNvPr>
        <xdr:cNvSpPr>
          <a:spLocks noChangeArrowheads="1"/>
        </xdr:cNvSpPr>
      </xdr:nvSpPr>
      <xdr:spPr bwMode="auto">
        <a:xfrm>
          <a:off x="28887420" y="28053030"/>
          <a:ext cx="1874627" cy="54563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31</xdr:col>
      <xdr:colOff>784225</xdr:colOff>
      <xdr:row>6</xdr:row>
      <xdr:rowOff>123825</xdr:rowOff>
    </xdr:from>
    <xdr:to>
      <xdr:col>32</xdr:col>
      <xdr:colOff>250825</xdr:colOff>
      <xdr:row>6</xdr:row>
      <xdr:rowOff>231775</xdr:rowOff>
    </xdr:to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D2607AE1-7F98-47C5-8DD3-5B96EFD9A503}"/>
            </a:ext>
          </a:extLst>
        </xdr:cNvPr>
        <xdr:cNvSpPr>
          <a:spLocks noChangeArrowheads="1"/>
        </xdr:cNvSpPr>
      </xdr:nvSpPr>
      <xdr:spPr bwMode="auto">
        <a:xfrm flipV="1">
          <a:off x="28734385" y="2546985"/>
          <a:ext cx="40386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97</xdr:row>
      <xdr:rowOff>149225</xdr:rowOff>
    </xdr:from>
    <xdr:to>
      <xdr:col>70</xdr:col>
      <xdr:colOff>228551</xdr:colOff>
      <xdr:row>98</xdr:row>
      <xdr:rowOff>187487</xdr:rowOff>
    </xdr:to>
    <xdr:sp macro="" textlink="">
      <xdr:nvSpPr>
        <xdr:cNvPr id="39" name="四角形吹き出し 39">
          <a:extLst>
            <a:ext uri="{FF2B5EF4-FFF2-40B4-BE49-F238E27FC236}">
              <a16:creationId xmlns:a16="http://schemas.microsoft.com/office/drawing/2014/main" id="{7E460584-BD6D-47BE-B7DF-9CD3637072D3}"/>
            </a:ext>
          </a:extLst>
        </xdr:cNvPr>
        <xdr:cNvSpPr/>
      </xdr:nvSpPr>
      <xdr:spPr>
        <a:xfrm>
          <a:off x="43595187" y="14048105"/>
          <a:ext cx="1736144" cy="36592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76</xdr:col>
      <xdr:colOff>384707</xdr:colOff>
      <xdr:row>84</xdr:row>
      <xdr:rowOff>76200</xdr:rowOff>
    </xdr:from>
    <xdr:to>
      <xdr:col>79</xdr:col>
      <xdr:colOff>250738</xdr:colOff>
      <xdr:row>85</xdr:row>
      <xdr:rowOff>0</xdr:rowOff>
    </xdr:to>
    <xdr:sp macro="" textlink="">
      <xdr:nvSpPr>
        <xdr:cNvPr id="40" name="四角形吹き出し 39">
          <a:extLst>
            <a:ext uri="{FF2B5EF4-FFF2-40B4-BE49-F238E27FC236}">
              <a16:creationId xmlns:a16="http://schemas.microsoft.com/office/drawing/2014/main" id="{6B321E97-EA92-4A99-B184-B3F7BB3BF9C8}"/>
            </a:ext>
          </a:extLst>
        </xdr:cNvPr>
        <xdr:cNvSpPr/>
      </xdr:nvSpPr>
      <xdr:spPr>
        <a:xfrm>
          <a:off x="49145087" y="11353800"/>
          <a:ext cx="1694831" cy="346819"/>
        </a:xfrm>
        <a:prstGeom prst="wedgeRectCallout">
          <a:avLst>
            <a:gd name="adj1" fmla="val -66679"/>
            <a:gd name="adj2" fmla="val -11744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75</xdr:col>
      <xdr:colOff>371475</xdr:colOff>
      <xdr:row>21</xdr:row>
      <xdr:rowOff>0</xdr:rowOff>
    </xdr:from>
    <xdr:to>
      <xdr:col>78</xdr:col>
      <xdr:colOff>347681</xdr:colOff>
      <xdr:row>21</xdr:row>
      <xdr:rowOff>0</xdr:rowOff>
    </xdr:to>
    <xdr:sp macro="" textlink="">
      <xdr:nvSpPr>
        <xdr:cNvPr id="41" name="AutoShape 169">
          <a:extLst>
            <a:ext uri="{FF2B5EF4-FFF2-40B4-BE49-F238E27FC236}">
              <a16:creationId xmlns:a16="http://schemas.microsoft.com/office/drawing/2014/main" id="{195792F6-E05E-4115-8649-A02AEE79AF5D}"/>
            </a:ext>
          </a:extLst>
        </xdr:cNvPr>
        <xdr:cNvSpPr>
          <a:spLocks noChangeArrowheads="1"/>
        </xdr:cNvSpPr>
      </xdr:nvSpPr>
      <xdr:spPr bwMode="auto">
        <a:xfrm>
          <a:off x="48522255" y="7139940"/>
          <a:ext cx="1805006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</xdr:col>
      <xdr:colOff>387350</xdr:colOff>
      <xdr:row>5</xdr:row>
      <xdr:rowOff>225879</xdr:rowOff>
    </xdr:from>
    <xdr:to>
      <xdr:col>7</xdr:col>
      <xdr:colOff>147411</xdr:colOff>
      <xdr:row>6</xdr:row>
      <xdr:rowOff>7257</xdr:rowOff>
    </xdr:to>
    <xdr:sp macro="" textlink="">
      <xdr:nvSpPr>
        <xdr:cNvPr id="42" name="AutoShape 5">
          <a:extLst>
            <a:ext uri="{FF2B5EF4-FFF2-40B4-BE49-F238E27FC236}">
              <a16:creationId xmlns:a16="http://schemas.microsoft.com/office/drawing/2014/main" id="{52DE2C08-BA79-4204-8B0A-E8E46BE0FBAD}"/>
            </a:ext>
          </a:extLst>
        </xdr:cNvPr>
        <xdr:cNvSpPr>
          <a:spLocks noChangeArrowheads="1"/>
        </xdr:cNvSpPr>
      </xdr:nvSpPr>
      <xdr:spPr bwMode="auto">
        <a:xfrm flipV="1">
          <a:off x="5172710" y="2336619"/>
          <a:ext cx="369661" cy="93798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558800</xdr:colOff>
      <xdr:row>98</xdr:row>
      <xdr:rowOff>101600</xdr:rowOff>
    </xdr:from>
    <xdr:to>
      <xdr:col>57</xdr:col>
      <xdr:colOff>222250</xdr:colOff>
      <xdr:row>99</xdr:row>
      <xdr:rowOff>101600</xdr:rowOff>
    </xdr:to>
    <xdr:sp macro="" textlink="">
      <xdr:nvSpPr>
        <xdr:cNvPr id="43" name="Rectangle 159">
          <a:extLst>
            <a:ext uri="{FF2B5EF4-FFF2-40B4-BE49-F238E27FC236}">
              <a16:creationId xmlns:a16="http://schemas.microsoft.com/office/drawing/2014/main" id="{F1EA202D-8933-4257-AAE8-0346F3731A00}"/>
            </a:ext>
          </a:extLst>
        </xdr:cNvPr>
        <xdr:cNvSpPr>
          <a:spLocks noChangeArrowheads="1"/>
        </xdr:cNvSpPr>
      </xdr:nvSpPr>
      <xdr:spPr bwMode="auto">
        <a:xfrm>
          <a:off x="36517580" y="14328140"/>
          <a:ext cx="882650" cy="32766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59</xdr:col>
      <xdr:colOff>508000</xdr:colOff>
      <xdr:row>11</xdr:row>
      <xdr:rowOff>39688</xdr:rowOff>
    </xdr:from>
    <xdr:to>
      <xdr:col>62</xdr:col>
      <xdr:colOff>631753</xdr:colOff>
      <xdr:row>12</xdr:row>
      <xdr:rowOff>119172</xdr:rowOff>
    </xdr:to>
    <xdr:sp macro="" textlink="">
      <xdr:nvSpPr>
        <xdr:cNvPr id="44" name="四角形吹き出し 39">
          <a:extLst>
            <a:ext uri="{FF2B5EF4-FFF2-40B4-BE49-F238E27FC236}">
              <a16:creationId xmlns:a16="http://schemas.microsoft.com/office/drawing/2014/main" id="{4D2602E6-52CE-4F91-A4F9-3AE04D0AFAF2}"/>
            </a:ext>
          </a:extLst>
        </xdr:cNvPr>
        <xdr:cNvSpPr/>
      </xdr:nvSpPr>
      <xdr:spPr>
        <a:xfrm>
          <a:off x="38905180" y="4055428"/>
          <a:ext cx="1929693" cy="391904"/>
        </a:xfrm>
        <a:prstGeom prst="wedgeRectCallout">
          <a:avLst>
            <a:gd name="adj1" fmla="val -46909"/>
            <a:gd name="adj2" fmla="val 25351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72</xdr:col>
      <xdr:colOff>451382</xdr:colOff>
      <xdr:row>88</xdr:row>
      <xdr:rowOff>53975</xdr:rowOff>
    </xdr:from>
    <xdr:to>
      <xdr:col>78</xdr:col>
      <xdr:colOff>228599</xdr:colOff>
      <xdr:row>89</xdr:row>
      <xdr:rowOff>142922</xdr:rowOff>
    </xdr:to>
    <xdr:sp macro="" textlink="">
      <xdr:nvSpPr>
        <xdr:cNvPr id="45" name="四角形吹き出し 39">
          <a:extLst>
            <a:ext uri="{FF2B5EF4-FFF2-40B4-BE49-F238E27FC236}">
              <a16:creationId xmlns:a16="http://schemas.microsoft.com/office/drawing/2014/main" id="{529A23F8-0C05-452E-BCE2-C714374475B5}"/>
            </a:ext>
          </a:extLst>
        </xdr:cNvPr>
        <xdr:cNvSpPr/>
      </xdr:nvSpPr>
      <xdr:spPr>
        <a:xfrm>
          <a:off x="46773362" y="12969875"/>
          <a:ext cx="3434817" cy="416607"/>
        </a:xfrm>
        <a:prstGeom prst="wedgeRectCallout">
          <a:avLst>
            <a:gd name="adj1" fmla="val 19210"/>
            <a:gd name="adj2" fmla="val 10880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台＆生産指示分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79</xdr:col>
      <xdr:colOff>213257</xdr:colOff>
      <xdr:row>88</xdr:row>
      <xdr:rowOff>123825</xdr:rowOff>
    </xdr:from>
    <xdr:to>
      <xdr:col>82</xdr:col>
      <xdr:colOff>76039</xdr:colOff>
      <xdr:row>89</xdr:row>
      <xdr:rowOff>142984</xdr:rowOff>
    </xdr:to>
    <xdr:sp macro="" textlink="">
      <xdr:nvSpPr>
        <xdr:cNvPr id="46" name="四角形吹き出し 39">
          <a:extLst>
            <a:ext uri="{FF2B5EF4-FFF2-40B4-BE49-F238E27FC236}">
              <a16:creationId xmlns:a16="http://schemas.microsoft.com/office/drawing/2014/main" id="{113191CF-3A49-475A-B5BE-425C39B49E44}"/>
            </a:ext>
          </a:extLst>
        </xdr:cNvPr>
        <xdr:cNvSpPr/>
      </xdr:nvSpPr>
      <xdr:spPr>
        <a:xfrm>
          <a:off x="50802437" y="13039725"/>
          <a:ext cx="1691582" cy="346819"/>
        </a:xfrm>
        <a:prstGeom prst="wedgeRectCallout">
          <a:avLst>
            <a:gd name="adj1" fmla="val -28983"/>
            <a:gd name="adj2" fmla="val 11671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18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419631</xdr:colOff>
      <xdr:row>84</xdr:row>
      <xdr:rowOff>238124</xdr:rowOff>
    </xdr:from>
    <xdr:to>
      <xdr:col>85</xdr:col>
      <xdr:colOff>320704</xdr:colOff>
      <xdr:row>85</xdr:row>
      <xdr:rowOff>0</xdr:rowOff>
    </xdr:to>
    <xdr:sp macro="" textlink="">
      <xdr:nvSpPr>
        <xdr:cNvPr id="47" name="四角形吹き出し 39">
          <a:extLst>
            <a:ext uri="{FF2B5EF4-FFF2-40B4-BE49-F238E27FC236}">
              <a16:creationId xmlns:a16="http://schemas.microsoft.com/office/drawing/2014/main" id="{EB9B84F9-8D7A-4B3C-A141-74ECCE1FBD48}"/>
            </a:ext>
          </a:extLst>
        </xdr:cNvPr>
        <xdr:cNvSpPr/>
      </xdr:nvSpPr>
      <xdr:spPr>
        <a:xfrm>
          <a:off x="52837611" y="11515724"/>
          <a:ext cx="1729873" cy="359642"/>
        </a:xfrm>
        <a:prstGeom prst="wedgeRectCallout">
          <a:avLst>
            <a:gd name="adj1" fmla="val 15148"/>
            <a:gd name="adj2" fmla="val 3004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187856</xdr:colOff>
      <xdr:row>85</xdr:row>
      <xdr:rowOff>0</xdr:rowOff>
    </xdr:from>
    <xdr:to>
      <xdr:col>59</xdr:col>
      <xdr:colOff>92084</xdr:colOff>
      <xdr:row>86</xdr:row>
      <xdr:rowOff>142875</xdr:rowOff>
    </xdr:to>
    <xdr:sp macro="" textlink="">
      <xdr:nvSpPr>
        <xdr:cNvPr id="48" name="四角形吹き出し 39">
          <a:extLst>
            <a:ext uri="{FF2B5EF4-FFF2-40B4-BE49-F238E27FC236}">
              <a16:creationId xmlns:a16="http://schemas.microsoft.com/office/drawing/2014/main" id="{C24602B6-59ED-425D-AD5C-25093208FB65}"/>
            </a:ext>
          </a:extLst>
        </xdr:cNvPr>
        <xdr:cNvSpPr/>
      </xdr:nvSpPr>
      <xdr:spPr>
        <a:xfrm>
          <a:off x="36756236" y="11729085"/>
          <a:ext cx="1733028" cy="346710"/>
        </a:xfrm>
        <a:prstGeom prst="wedgeRectCallout">
          <a:avLst>
            <a:gd name="adj1" fmla="val 15638"/>
            <a:gd name="adj2" fmla="val 41060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在庫から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222250</xdr:colOff>
      <xdr:row>83</xdr:row>
      <xdr:rowOff>6350</xdr:rowOff>
    </xdr:from>
    <xdr:to>
      <xdr:col>57</xdr:col>
      <xdr:colOff>482600</xdr:colOff>
      <xdr:row>84</xdr:row>
      <xdr:rowOff>31750</xdr:rowOff>
    </xdr:to>
    <xdr:sp macro="" textlink="">
      <xdr:nvSpPr>
        <xdr:cNvPr id="49" name="Rectangle 159">
          <a:extLst>
            <a:ext uri="{FF2B5EF4-FFF2-40B4-BE49-F238E27FC236}">
              <a16:creationId xmlns:a16="http://schemas.microsoft.com/office/drawing/2014/main" id="{0440E6BF-9303-48AA-9520-2D73FC4C51A5}"/>
            </a:ext>
          </a:extLst>
        </xdr:cNvPr>
        <xdr:cNvSpPr>
          <a:spLocks noChangeArrowheads="1"/>
        </xdr:cNvSpPr>
      </xdr:nvSpPr>
      <xdr:spPr bwMode="auto">
        <a:xfrm>
          <a:off x="36790630" y="10956290"/>
          <a:ext cx="869950" cy="35306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146050</xdr:colOff>
      <xdr:row>83</xdr:row>
      <xdr:rowOff>50800</xdr:rowOff>
    </xdr:from>
    <xdr:to>
      <xdr:col>68</xdr:col>
      <xdr:colOff>431800</xdr:colOff>
      <xdr:row>84</xdr:row>
      <xdr:rowOff>63500</xdr:rowOff>
    </xdr:to>
    <xdr:sp macro="" textlink="">
      <xdr:nvSpPr>
        <xdr:cNvPr id="50" name="Rectangle 159">
          <a:extLst>
            <a:ext uri="{FF2B5EF4-FFF2-40B4-BE49-F238E27FC236}">
              <a16:creationId xmlns:a16="http://schemas.microsoft.com/office/drawing/2014/main" id="{623C48E9-9650-4011-88D2-AD186806932B}"/>
            </a:ext>
          </a:extLst>
        </xdr:cNvPr>
        <xdr:cNvSpPr>
          <a:spLocks noChangeArrowheads="1"/>
        </xdr:cNvSpPr>
      </xdr:nvSpPr>
      <xdr:spPr bwMode="auto">
        <a:xfrm>
          <a:off x="43420030" y="11000740"/>
          <a:ext cx="895350" cy="34036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558800</xdr:colOff>
      <xdr:row>83</xdr:row>
      <xdr:rowOff>19050</xdr:rowOff>
    </xdr:from>
    <xdr:to>
      <xdr:col>59</xdr:col>
      <xdr:colOff>222250</xdr:colOff>
      <xdr:row>84</xdr:row>
      <xdr:rowOff>38100</xdr:rowOff>
    </xdr:to>
    <xdr:sp macro="" textlink="">
      <xdr:nvSpPr>
        <xdr:cNvPr id="51" name="Rectangle 159">
          <a:extLst>
            <a:ext uri="{FF2B5EF4-FFF2-40B4-BE49-F238E27FC236}">
              <a16:creationId xmlns:a16="http://schemas.microsoft.com/office/drawing/2014/main" id="{061587A9-ACEC-467D-8DAF-5FBDF3E9B37A}"/>
            </a:ext>
          </a:extLst>
        </xdr:cNvPr>
        <xdr:cNvSpPr>
          <a:spLocks noChangeArrowheads="1"/>
        </xdr:cNvSpPr>
      </xdr:nvSpPr>
      <xdr:spPr bwMode="auto">
        <a:xfrm>
          <a:off x="37736780" y="10968990"/>
          <a:ext cx="882650" cy="34671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81</xdr:col>
      <xdr:colOff>38100</xdr:colOff>
      <xdr:row>89</xdr:row>
      <xdr:rowOff>50800</xdr:rowOff>
    </xdr:from>
    <xdr:to>
      <xdr:col>82</xdr:col>
      <xdr:colOff>317500</xdr:colOff>
      <xdr:row>97</xdr:row>
      <xdr:rowOff>31750</xdr:rowOff>
    </xdr:to>
    <xdr:sp macro="" textlink="">
      <xdr:nvSpPr>
        <xdr:cNvPr id="52" name="Rectangle 159">
          <a:extLst>
            <a:ext uri="{FF2B5EF4-FFF2-40B4-BE49-F238E27FC236}">
              <a16:creationId xmlns:a16="http://schemas.microsoft.com/office/drawing/2014/main" id="{A167A48A-28A2-4959-A9D5-99FB9333661D}"/>
            </a:ext>
          </a:extLst>
        </xdr:cNvPr>
        <xdr:cNvSpPr>
          <a:spLocks noChangeArrowheads="1"/>
        </xdr:cNvSpPr>
      </xdr:nvSpPr>
      <xdr:spPr bwMode="auto">
        <a:xfrm>
          <a:off x="51846480" y="13294360"/>
          <a:ext cx="889000" cy="63627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145</xdr:row>
      <xdr:rowOff>149225</xdr:rowOff>
    </xdr:from>
    <xdr:to>
      <xdr:col>70</xdr:col>
      <xdr:colOff>228551</xdr:colOff>
      <xdr:row>146</xdr:row>
      <xdr:rowOff>187487</xdr:rowOff>
    </xdr:to>
    <xdr:sp macro="" textlink="">
      <xdr:nvSpPr>
        <xdr:cNvPr id="53" name="四角形吹き出し 39">
          <a:extLst>
            <a:ext uri="{FF2B5EF4-FFF2-40B4-BE49-F238E27FC236}">
              <a16:creationId xmlns:a16="http://schemas.microsoft.com/office/drawing/2014/main" id="{0F180E88-DD97-40D8-8E15-4615150B6264}"/>
            </a:ext>
          </a:extLst>
        </xdr:cNvPr>
        <xdr:cNvSpPr/>
      </xdr:nvSpPr>
      <xdr:spPr>
        <a:xfrm>
          <a:off x="43595187" y="19796760"/>
          <a:ext cx="1736144" cy="0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146</xdr:row>
      <xdr:rowOff>101600</xdr:rowOff>
    </xdr:from>
    <xdr:to>
      <xdr:col>57</xdr:col>
      <xdr:colOff>222250</xdr:colOff>
      <xdr:row>147</xdr:row>
      <xdr:rowOff>101600</xdr:rowOff>
    </xdr:to>
    <xdr:sp macro="" textlink="">
      <xdr:nvSpPr>
        <xdr:cNvPr id="54" name="Rectangle 159">
          <a:extLst>
            <a:ext uri="{FF2B5EF4-FFF2-40B4-BE49-F238E27FC236}">
              <a16:creationId xmlns:a16="http://schemas.microsoft.com/office/drawing/2014/main" id="{C8ABF074-706A-4944-AB70-24B074EE135B}"/>
            </a:ext>
          </a:extLst>
        </xdr:cNvPr>
        <xdr:cNvSpPr>
          <a:spLocks noChangeArrowheads="1"/>
        </xdr:cNvSpPr>
      </xdr:nvSpPr>
      <xdr:spPr bwMode="auto">
        <a:xfrm>
          <a:off x="36517580" y="19796760"/>
          <a:ext cx="8826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82</xdr:col>
      <xdr:colOff>387350</xdr:colOff>
      <xdr:row>89</xdr:row>
      <xdr:rowOff>50800</xdr:rowOff>
    </xdr:from>
    <xdr:to>
      <xdr:col>84</xdr:col>
      <xdr:colOff>44450</xdr:colOff>
      <xdr:row>97</xdr:row>
      <xdr:rowOff>31750</xdr:rowOff>
    </xdr:to>
    <xdr:sp macro="" textlink="">
      <xdr:nvSpPr>
        <xdr:cNvPr id="55" name="Rectangle 159">
          <a:extLst>
            <a:ext uri="{FF2B5EF4-FFF2-40B4-BE49-F238E27FC236}">
              <a16:creationId xmlns:a16="http://schemas.microsoft.com/office/drawing/2014/main" id="{A3C51DA5-74B4-41BB-9222-A3D79DAF733C}"/>
            </a:ext>
          </a:extLst>
        </xdr:cNvPr>
        <xdr:cNvSpPr>
          <a:spLocks noChangeArrowheads="1"/>
        </xdr:cNvSpPr>
      </xdr:nvSpPr>
      <xdr:spPr bwMode="auto">
        <a:xfrm>
          <a:off x="52805330" y="13294360"/>
          <a:ext cx="876300" cy="63627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228600</xdr:colOff>
      <xdr:row>89</xdr:row>
      <xdr:rowOff>50800</xdr:rowOff>
    </xdr:from>
    <xdr:to>
      <xdr:col>57</xdr:col>
      <xdr:colOff>501650</xdr:colOff>
      <xdr:row>97</xdr:row>
      <xdr:rowOff>31750</xdr:rowOff>
    </xdr:to>
    <xdr:sp macro="" textlink="">
      <xdr:nvSpPr>
        <xdr:cNvPr id="56" name="Rectangle 159">
          <a:extLst>
            <a:ext uri="{FF2B5EF4-FFF2-40B4-BE49-F238E27FC236}">
              <a16:creationId xmlns:a16="http://schemas.microsoft.com/office/drawing/2014/main" id="{D4B5B2F1-EFB4-4BF8-BA90-7807268C576B}"/>
            </a:ext>
          </a:extLst>
        </xdr:cNvPr>
        <xdr:cNvSpPr>
          <a:spLocks noChangeArrowheads="1"/>
        </xdr:cNvSpPr>
      </xdr:nvSpPr>
      <xdr:spPr bwMode="auto">
        <a:xfrm>
          <a:off x="36796980" y="13294360"/>
          <a:ext cx="882650" cy="63627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155575</xdr:colOff>
      <xdr:row>109</xdr:row>
      <xdr:rowOff>79375</xdr:rowOff>
    </xdr:from>
    <xdr:to>
      <xdr:col>57</xdr:col>
      <xdr:colOff>460218</xdr:colOff>
      <xdr:row>110</xdr:row>
      <xdr:rowOff>209634</xdr:rowOff>
    </xdr:to>
    <xdr:sp macro="" textlink="">
      <xdr:nvSpPr>
        <xdr:cNvPr id="57" name="AutoShape 169">
          <a:extLst>
            <a:ext uri="{FF2B5EF4-FFF2-40B4-BE49-F238E27FC236}">
              <a16:creationId xmlns:a16="http://schemas.microsoft.com/office/drawing/2014/main" id="{54CA6170-6034-478A-A18F-F50540011E9F}"/>
            </a:ext>
          </a:extLst>
        </xdr:cNvPr>
        <xdr:cNvSpPr>
          <a:spLocks noChangeArrowheads="1"/>
        </xdr:cNvSpPr>
      </xdr:nvSpPr>
      <xdr:spPr bwMode="auto">
        <a:xfrm>
          <a:off x="36114355" y="17910175"/>
          <a:ext cx="1523843" cy="457919"/>
        </a:xfrm>
        <a:prstGeom prst="wedgeRoundRectCallout">
          <a:avLst>
            <a:gd name="adj1" fmla="val 60639"/>
            <a:gd name="adj2" fmla="val 2659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327556</xdr:colOff>
      <xdr:row>82</xdr:row>
      <xdr:rowOff>111124</xdr:rowOff>
    </xdr:from>
    <xdr:to>
      <xdr:col>85</xdr:col>
      <xdr:colOff>222235</xdr:colOff>
      <xdr:row>83</xdr:row>
      <xdr:rowOff>149516</xdr:rowOff>
    </xdr:to>
    <xdr:sp macro="" textlink="">
      <xdr:nvSpPr>
        <xdr:cNvPr id="58" name="四角形吹き出し 39">
          <a:extLst>
            <a:ext uri="{FF2B5EF4-FFF2-40B4-BE49-F238E27FC236}">
              <a16:creationId xmlns:a16="http://schemas.microsoft.com/office/drawing/2014/main" id="{D331CB55-ED69-4CA1-AE7B-EC66E41F3892}"/>
            </a:ext>
          </a:extLst>
        </xdr:cNvPr>
        <xdr:cNvSpPr/>
      </xdr:nvSpPr>
      <xdr:spPr>
        <a:xfrm>
          <a:off x="52745536" y="10733404"/>
          <a:ext cx="1723479" cy="366052"/>
        </a:xfrm>
        <a:prstGeom prst="wedgeRectCallout">
          <a:avLst>
            <a:gd name="adj1" fmla="val -22838"/>
            <a:gd name="adj2" fmla="val -19925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155575</xdr:colOff>
      <xdr:row>105</xdr:row>
      <xdr:rowOff>111125</xdr:rowOff>
    </xdr:from>
    <xdr:to>
      <xdr:col>67</xdr:col>
      <xdr:colOff>460218</xdr:colOff>
      <xdr:row>106</xdr:row>
      <xdr:rowOff>247649</xdr:rowOff>
    </xdr:to>
    <xdr:sp macro="" textlink="">
      <xdr:nvSpPr>
        <xdr:cNvPr id="59" name="AutoShape 169">
          <a:extLst>
            <a:ext uri="{FF2B5EF4-FFF2-40B4-BE49-F238E27FC236}">
              <a16:creationId xmlns:a16="http://schemas.microsoft.com/office/drawing/2014/main" id="{FD16B0E8-D05A-49A1-AB54-24FF35047F6F}"/>
            </a:ext>
          </a:extLst>
        </xdr:cNvPr>
        <xdr:cNvSpPr>
          <a:spLocks noChangeArrowheads="1"/>
        </xdr:cNvSpPr>
      </xdr:nvSpPr>
      <xdr:spPr bwMode="auto">
        <a:xfrm>
          <a:off x="42210355" y="16631285"/>
          <a:ext cx="1523843" cy="464184"/>
        </a:xfrm>
        <a:prstGeom prst="wedgeRoundRectCallout">
          <a:avLst>
            <a:gd name="adj1" fmla="val -26990"/>
            <a:gd name="adj2" fmla="val -1051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321207</xdr:colOff>
      <xdr:row>139</xdr:row>
      <xdr:rowOff>149225</xdr:rowOff>
    </xdr:from>
    <xdr:to>
      <xdr:col>70</xdr:col>
      <xdr:colOff>228551</xdr:colOff>
      <xdr:row>140</xdr:row>
      <xdr:rowOff>187487</xdr:rowOff>
    </xdr:to>
    <xdr:sp macro="" textlink="">
      <xdr:nvSpPr>
        <xdr:cNvPr id="60" name="四角形吹き出し 39">
          <a:extLst>
            <a:ext uri="{FF2B5EF4-FFF2-40B4-BE49-F238E27FC236}">
              <a16:creationId xmlns:a16="http://schemas.microsoft.com/office/drawing/2014/main" id="{C0CBAB55-0F44-435C-8554-8D005768B1C2}"/>
            </a:ext>
          </a:extLst>
        </xdr:cNvPr>
        <xdr:cNvSpPr/>
      </xdr:nvSpPr>
      <xdr:spPr>
        <a:xfrm>
          <a:off x="43595187" y="19796760"/>
          <a:ext cx="1736144" cy="0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140</xdr:row>
      <xdr:rowOff>101600</xdr:rowOff>
    </xdr:from>
    <xdr:to>
      <xdr:col>57</xdr:col>
      <xdr:colOff>222250</xdr:colOff>
      <xdr:row>141</xdr:row>
      <xdr:rowOff>101600</xdr:rowOff>
    </xdr:to>
    <xdr:sp macro="" textlink="">
      <xdr:nvSpPr>
        <xdr:cNvPr id="61" name="Rectangle 159">
          <a:extLst>
            <a:ext uri="{FF2B5EF4-FFF2-40B4-BE49-F238E27FC236}">
              <a16:creationId xmlns:a16="http://schemas.microsoft.com/office/drawing/2014/main" id="{A2A17FF1-7188-47C7-918C-E211A1915D38}"/>
            </a:ext>
          </a:extLst>
        </xdr:cNvPr>
        <xdr:cNvSpPr>
          <a:spLocks noChangeArrowheads="1"/>
        </xdr:cNvSpPr>
      </xdr:nvSpPr>
      <xdr:spPr bwMode="auto">
        <a:xfrm>
          <a:off x="36517580" y="19796760"/>
          <a:ext cx="8826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3</xdr:row>
      <xdr:rowOff>482600</xdr:rowOff>
    </xdr:from>
    <xdr:to>
      <xdr:col>7</xdr:col>
      <xdr:colOff>495300</xdr:colOff>
      <xdr:row>4</xdr:row>
      <xdr:rowOff>330200</xdr:rowOff>
    </xdr:to>
    <xdr:sp macro="" textlink="">
      <xdr:nvSpPr>
        <xdr:cNvPr id="62" name="Rectangle 159">
          <a:extLst>
            <a:ext uri="{FF2B5EF4-FFF2-40B4-BE49-F238E27FC236}">
              <a16:creationId xmlns:a16="http://schemas.microsoft.com/office/drawing/2014/main" id="{9AD2578E-9226-462B-A034-1C21930653D6}"/>
            </a:ext>
          </a:extLst>
        </xdr:cNvPr>
        <xdr:cNvSpPr>
          <a:spLocks noChangeArrowheads="1"/>
        </xdr:cNvSpPr>
      </xdr:nvSpPr>
      <xdr:spPr bwMode="auto">
        <a:xfrm>
          <a:off x="5013960" y="1602740"/>
          <a:ext cx="87630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190500</xdr:colOff>
      <xdr:row>3</xdr:row>
      <xdr:rowOff>238125</xdr:rowOff>
    </xdr:from>
    <xdr:to>
      <xdr:col>9</xdr:col>
      <xdr:colOff>444474</xdr:colOff>
      <xdr:row>5</xdr:row>
      <xdr:rowOff>95311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9C4AA632-F483-4C64-BFA8-46491A119F95}"/>
            </a:ext>
          </a:extLst>
        </xdr:cNvPr>
        <xdr:cNvSpPr txBox="1"/>
      </xdr:nvSpPr>
      <xdr:spPr>
        <a:xfrm>
          <a:off x="5585460" y="1358265"/>
          <a:ext cx="2128494" cy="8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19</xdr:col>
      <xdr:colOff>127000</xdr:colOff>
      <xdr:row>224</xdr:row>
      <xdr:rowOff>139700</xdr:rowOff>
    </xdr:from>
    <xdr:to>
      <xdr:col>20</xdr:col>
      <xdr:colOff>127000</xdr:colOff>
      <xdr:row>225</xdr:row>
      <xdr:rowOff>101600</xdr:rowOff>
    </xdr:to>
    <xdr:sp macro="" textlink="">
      <xdr:nvSpPr>
        <xdr:cNvPr id="64" name="Rectangle 192">
          <a:extLst>
            <a:ext uri="{FF2B5EF4-FFF2-40B4-BE49-F238E27FC236}">
              <a16:creationId xmlns:a16="http://schemas.microsoft.com/office/drawing/2014/main" id="{8E57E193-2425-4BB9-A197-6D541E819DD5}"/>
            </a:ext>
          </a:extLst>
        </xdr:cNvPr>
        <xdr:cNvSpPr>
          <a:spLocks noChangeArrowheads="1"/>
        </xdr:cNvSpPr>
      </xdr:nvSpPr>
      <xdr:spPr bwMode="auto">
        <a:xfrm>
          <a:off x="16830040" y="31457900"/>
          <a:ext cx="937260" cy="2743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206375</xdr:colOff>
      <xdr:row>211</xdr:row>
      <xdr:rowOff>168275</xdr:rowOff>
    </xdr:from>
    <xdr:to>
      <xdr:col>20</xdr:col>
      <xdr:colOff>206375</xdr:colOff>
      <xdr:row>212</xdr:row>
      <xdr:rowOff>168275</xdr:rowOff>
    </xdr:to>
    <xdr:sp macro="" textlink="">
      <xdr:nvSpPr>
        <xdr:cNvPr id="65" name="Rectangle 192">
          <a:extLst>
            <a:ext uri="{FF2B5EF4-FFF2-40B4-BE49-F238E27FC236}">
              <a16:creationId xmlns:a16="http://schemas.microsoft.com/office/drawing/2014/main" id="{14AB028F-4B5E-4C15-A58B-8A741C5E92E1}"/>
            </a:ext>
          </a:extLst>
        </xdr:cNvPr>
        <xdr:cNvSpPr>
          <a:spLocks noChangeArrowheads="1"/>
        </xdr:cNvSpPr>
      </xdr:nvSpPr>
      <xdr:spPr bwMode="auto">
        <a:xfrm>
          <a:off x="16909415" y="27425015"/>
          <a:ext cx="9372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133</xdr:row>
      <xdr:rowOff>149225</xdr:rowOff>
    </xdr:from>
    <xdr:to>
      <xdr:col>70</xdr:col>
      <xdr:colOff>228551</xdr:colOff>
      <xdr:row>134</xdr:row>
      <xdr:rowOff>187487</xdr:rowOff>
    </xdr:to>
    <xdr:sp macro="" textlink="">
      <xdr:nvSpPr>
        <xdr:cNvPr id="66" name="四角形吹き出し 39">
          <a:extLst>
            <a:ext uri="{FF2B5EF4-FFF2-40B4-BE49-F238E27FC236}">
              <a16:creationId xmlns:a16="http://schemas.microsoft.com/office/drawing/2014/main" id="{BA898F9D-37AF-47D6-8E6C-5DF50C58F1BE}"/>
            </a:ext>
          </a:extLst>
        </xdr:cNvPr>
        <xdr:cNvSpPr/>
      </xdr:nvSpPr>
      <xdr:spPr>
        <a:xfrm>
          <a:off x="43595187" y="19796760"/>
          <a:ext cx="1736144" cy="0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134</xdr:row>
      <xdr:rowOff>101600</xdr:rowOff>
    </xdr:from>
    <xdr:to>
      <xdr:col>57</xdr:col>
      <xdr:colOff>222250</xdr:colOff>
      <xdr:row>135</xdr:row>
      <xdr:rowOff>101600</xdr:rowOff>
    </xdr:to>
    <xdr:sp macro="" textlink="">
      <xdr:nvSpPr>
        <xdr:cNvPr id="67" name="Rectangle 159">
          <a:extLst>
            <a:ext uri="{FF2B5EF4-FFF2-40B4-BE49-F238E27FC236}">
              <a16:creationId xmlns:a16="http://schemas.microsoft.com/office/drawing/2014/main" id="{85A692D4-81F3-4A98-A35B-C1D0871E45AD}"/>
            </a:ext>
          </a:extLst>
        </xdr:cNvPr>
        <xdr:cNvSpPr>
          <a:spLocks noChangeArrowheads="1"/>
        </xdr:cNvSpPr>
      </xdr:nvSpPr>
      <xdr:spPr bwMode="auto">
        <a:xfrm>
          <a:off x="36517580" y="19796760"/>
          <a:ext cx="8826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115888</xdr:colOff>
      <xdr:row>16</xdr:row>
      <xdr:rowOff>87313</xdr:rowOff>
    </xdr:from>
    <xdr:to>
      <xdr:col>61</xdr:col>
      <xdr:colOff>455612</xdr:colOff>
      <xdr:row>17</xdr:row>
      <xdr:rowOff>225534</xdr:rowOff>
    </xdr:to>
    <xdr:sp macro="" textlink="">
      <xdr:nvSpPr>
        <xdr:cNvPr id="68" name="四角形吹き出し 39">
          <a:extLst>
            <a:ext uri="{FF2B5EF4-FFF2-40B4-BE49-F238E27FC236}">
              <a16:creationId xmlns:a16="http://schemas.microsoft.com/office/drawing/2014/main" id="{AF072734-82C1-4198-B214-1038618EF697}"/>
            </a:ext>
          </a:extLst>
        </xdr:cNvPr>
        <xdr:cNvSpPr/>
      </xdr:nvSpPr>
      <xdr:spPr>
        <a:xfrm>
          <a:off x="37293868" y="5665153"/>
          <a:ext cx="2778124" cy="450641"/>
        </a:xfrm>
        <a:prstGeom prst="wedgeRectCallout">
          <a:avLst>
            <a:gd name="adj1" fmla="val -31274"/>
            <a:gd name="adj2" fmla="val 27265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16</xdr:col>
      <xdr:colOff>768350</xdr:colOff>
      <xdr:row>6</xdr:row>
      <xdr:rowOff>171450</xdr:rowOff>
    </xdr:from>
    <xdr:to>
      <xdr:col>17</xdr:col>
      <xdr:colOff>174625</xdr:colOff>
      <xdr:row>6</xdr:row>
      <xdr:rowOff>279400</xdr:rowOff>
    </xdr:to>
    <xdr:sp macro="" textlink="">
      <xdr:nvSpPr>
        <xdr:cNvPr id="69" name="AutoShape 5">
          <a:extLst>
            <a:ext uri="{FF2B5EF4-FFF2-40B4-BE49-F238E27FC236}">
              <a16:creationId xmlns:a16="http://schemas.microsoft.com/office/drawing/2014/main" id="{80F266A9-B2CE-4B3C-82F1-D7FE1C8B4360}"/>
            </a:ext>
          </a:extLst>
        </xdr:cNvPr>
        <xdr:cNvSpPr>
          <a:spLocks noChangeArrowheads="1"/>
        </xdr:cNvSpPr>
      </xdr:nvSpPr>
      <xdr:spPr bwMode="auto">
        <a:xfrm flipV="1">
          <a:off x="14659610" y="2594610"/>
          <a:ext cx="343535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539751</xdr:colOff>
      <xdr:row>72</xdr:row>
      <xdr:rowOff>222249</xdr:rowOff>
    </xdr:from>
    <xdr:to>
      <xdr:col>60</xdr:col>
      <xdr:colOff>515938</xdr:colOff>
      <xdr:row>75</xdr:row>
      <xdr:rowOff>7937</xdr:rowOff>
    </xdr:to>
    <xdr:sp macro="" textlink="">
      <xdr:nvSpPr>
        <xdr:cNvPr id="70" name="AutoShape 169">
          <a:extLst>
            <a:ext uri="{FF2B5EF4-FFF2-40B4-BE49-F238E27FC236}">
              <a16:creationId xmlns:a16="http://schemas.microsoft.com/office/drawing/2014/main" id="{3DAFAC1A-C503-449C-9381-43B417EBD557}"/>
            </a:ext>
          </a:extLst>
        </xdr:cNvPr>
        <xdr:cNvSpPr>
          <a:spLocks noChangeArrowheads="1"/>
        </xdr:cNvSpPr>
      </xdr:nvSpPr>
      <xdr:spPr bwMode="auto">
        <a:xfrm>
          <a:off x="36498531" y="7674609"/>
          <a:ext cx="3024187" cy="722948"/>
        </a:xfrm>
        <a:prstGeom prst="wedgeRoundRectCallout">
          <a:avLst>
            <a:gd name="adj1" fmla="val -48579"/>
            <a:gd name="adj2" fmla="val -12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  <xdr:twoCellAnchor>
    <xdr:from>
      <xdr:col>57</xdr:col>
      <xdr:colOff>571500</xdr:colOff>
      <xdr:row>19</xdr:row>
      <xdr:rowOff>111125</xdr:rowOff>
    </xdr:from>
    <xdr:to>
      <xdr:col>60</xdr:col>
      <xdr:colOff>269882</xdr:colOff>
      <xdr:row>71</xdr:row>
      <xdr:rowOff>101600</xdr:rowOff>
    </xdr:to>
    <xdr:sp macro="" textlink="">
      <xdr:nvSpPr>
        <xdr:cNvPr id="71" name="AutoShape 169">
          <a:extLst>
            <a:ext uri="{FF2B5EF4-FFF2-40B4-BE49-F238E27FC236}">
              <a16:creationId xmlns:a16="http://schemas.microsoft.com/office/drawing/2014/main" id="{4D1AE328-D8C3-4B2D-87A0-2B981C53622D}"/>
            </a:ext>
          </a:extLst>
        </xdr:cNvPr>
        <xdr:cNvSpPr>
          <a:spLocks noChangeArrowheads="1"/>
        </xdr:cNvSpPr>
      </xdr:nvSpPr>
      <xdr:spPr bwMode="auto">
        <a:xfrm>
          <a:off x="37749480" y="6626225"/>
          <a:ext cx="1527182" cy="615315"/>
        </a:xfrm>
        <a:prstGeom prst="wedgeRoundRectCallout">
          <a:avLst>
            <a:gd name="adj1" fmla="val -72524"/>
            <a:gd name="adj2" fmla="val 680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ユーザー定義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7624-6FDF-4232-AE6A-A99FEBBC2780}">
  <sheetPr codeName="Sheet1">
    <tabColor indexed="14"/>
    <pageSetUpPr fitToPage="1"/>
  </sheetPr>
  <dimension ref="A2:BG433"/>
  <sheetViews>
    <sheetView showZeros="0" tabSelected="1" view="pageBreakPreview" zoomScale="35" zoomScaleNormal="75" zoomScaleSheetLayoutView="25" workbookViewId="0">
      <pane xSplit="7" ySplit="8" topLeftCell="H162" activePane="bottomRight" state="frozen"/>
      <selection activeCell="U89" sqref="U89"/>
      <selection pane="topRight" activeCell="U89" sqref="U89"/>
      <selection pane="bottomLeft" activeCell="U89" sqref="U89"/>
      <selection pane="bottomRight" activeCell="N70" sqref="N70"/>
    </sheetView>
  </sheetViews>
  <sheetFormatPr defaultColWidth="10.33203125" defaultRowHeight="27" customHeight="1"/>
  <cols>
    <col min="1" max="2" width="10.6640625" style="1" customWidth="1"/>
    <col min="3" max="4" width="9" style="1" customWidth="1"/>
    <col min="5" max="5" width="24.44140625" style="1" customWidth="1"/>
    <col min="6" max="6" width="9.88671875" style="1" hidden="1" customWidth="1"/>
    <col min="7" max="7" width="9.88671875" style="1" customWidth="1"/>
    <col min="8" max="8" width="10.109375" style="1" customWidth="1"/>
    <col min="9" max="18" width="9.88671875" style="1" customWidth="1"/>
    <col min="19" max="40" width="9.77734375" style="1" customWidth="1"/>
    <col min="41" max="54" width="9.77734375" style="1" hidden="1" customWidth="1"/>
    <col min="55" max="55" width="17.33203125" style="1" bestFit="1" customWidth="1"/>
    <col min="56" max="56" width="19" style="1" bestFit="1" customWidth="1"/>
    <col min="57" max="58" width="11.33203125" style="1" bestFit="1" customWidth="1"/>
    <col min="59" max="59" width="14.21875" style="1" bestFit="1" customWidth="1"/>
    <col min="60" max="16384" width="10.33203125" style="1"/>
  </cols>
  <sheetData>
    <row r="2" spans="1:55" ht="27" customHeight="1">
      <c r="AO2" s="195"/>
      <c r="AP2" s="195"/>
      <c r="AQ2" s="195"/>
      <c r="AR2" s="195"/>
      <c r="AY2" s="2"/>
      <c r="AZ2" s="2"/>
      <c r="BA2" s="2"/>
      <c r="BB2" s="2"/>
      <c r="BC2" s="2"/>
    </row>
    <row r="3" spans="1:55" ht="35.1" customHeight="1">
      <c r="A3" s="479" t="s">
        <v>154</v>
      </c>
      <c r="B3" s="478" t="s">
        <v>153</v>
      </c>
      <c r="C3" s="2113" t="s">
        <v>152</v>
      </c>
      <c r="D3" s="2114"/>
      <c r="E3" s="2115"/>
      <c r="T3" s="394" t="s">
        <v>151</v>
      </c>
      <c r="U3" s="126"/>
      <c r="V3" s="477"/>
      <c r="W3" s="477"/>
      <c r="X3" s="477"/>
      <c r="Y3" s="153"/>
      <c r="Z3" s="471"/>
      <c r="AA3" s="4" t="s">
        <v>150</v>
      </c>
      <c r="AB3" s="2113"/>
      <c r="AC3" s="2114"/>
      <c r="AD3" s="2114"/>
      <c r="AE3" s="2114"/>
      <c r="AF3" s="2114"/>
      <c r="AG3" s="2115"/>
      <c r="AI3" s="2113" t="s">
        <v>149</v>
      </c>
      <c r="AJ3" s="2115"/>
      <c r="AK3" s="2113" t="s">
        <v>148</v>
      </c>
      <c r="AL3" s="2115"/>
      <c r="AM3" s="2113" t="s">
        <v>147</v>
      </c>
      <c r="AN3" s="2115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6"/>
    </row>
    <row r="4" spans="1:55" ht="35.1" customHeight="1">
      <c r="A4" s="2411" t="s">
        <v>283</v>
      </c>
      <c r="B4" s="2413">
        <v>5</v>
      </c>
      <c r="C4" s="2402" t="s">
        <v>146</v>
      </c>
      <c r="D4" s="2415"/>
      <c r="E4" s="2403"/>
      <c r="G4" s="2417" t="s">
        <v>145</v>
      </c>
      <c r="H4" s="2417"/>
      <c r="I4" s="2417"/>
      <c r="J4" s="2417"/>
      <c r="K4" s="2417"/>
      <c r="L4" s="2417"/>
      <c r="M4" s="2417"/>
      <c r="N4" s="2417"/>
      <c r="O4" s="2417"/>
      <c r="P4" s="2417"/>
      <c r="Q4" s="2417"/>
      <c r="R4" s="2417"/>
      <c r="S4" s="474"/>
      <c r="T4" s="394" t="s">
        <v>144</v>
      </c>
      <c r="U4" s="473"/>
      <c r="V4" s="472"/>
      <c r="W4" s="472"/>
      <c r="X4" s="472"/>
      <c r="Y4" s="153"/>
      <c r="Z4" s="471"/>
      <c r="AA4" s="4" t="s">
        <v>143</v>
      </c>
      <c r="AB4" s="2113"/>
      <c r="AC4" s="2114"/>
      <c r="AD4" s="2114"/>
      <c r="AE4" s="2114"/>
      <c r="AF4" s="2114"/>
      <c r="AG4" s="2115"/>
      <c r="AI4" s="2402" t="s">
        <v>292</v>
      </c>
      <c r="AJ4" s="2403"/>
      <c r="AK4" s="2402" t="s">
        <v>291</v>
      </c>
      <c r="AL4" s="2403"/>
      <c r="AM4" s="2402" t="s">
        <v>293</v>
      </c>
      <c r="AN4" s="2403"/>
      <c r="AO4" s="470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</row>
    <row r="5" spans="1:55" ht="34.5" customHeight="1">
      <c r="A5" s="2412"/>
      <c r="B5" s="2414"/>
      <c r="C5" s="2404"/>
      <c r="D5" s="2416"/>
      <c r="E5" s="2405"/>
      <c r="F5" s="475"/>
      <c r="G5" s="2417"/>
      <c r="H5" s="2417"/>
      <c r="I5" s="2417"/>
      <c r="J5" s="2417"/>
      <c r="K5" s="2417"/>
      <c r="L5" s="2417"/>
      <c r="M5" s="2417"/>
      <c r="N5" s="2417"/>
      <c r="O5" s="2417"/>
      <c r="P5" s="2417"/>
      <c r="Q5" s="2417"/>
      <c r="R5" s="2417"/>
      <c r="S5" s="474"/>
      <c r="T5" s="394" t="s">
        <v>142</v>
      </c>
      <c r="U5" s="2418"/>
      <c r="V5" s="2419"/>
      <c r="W5" s="2419"/>
      <c r="X5" s="2419"/>
      <c r="Y5" s="2419"/>
      <c r="Z5" s="2420"/>
      <c r="AA5" s="4" t="s">
        <v>141</v>
      </c>
      <c r="AB5" s="2113"/>
      <c r="AC5" s="2114"/>
      <c r="AD5" s="2114"/>
      <c r="AE5" s="2114"/>
      <c r="AF5" s="2114"/>
      <c r="AG5" s="2115"/>
      <c r="AI5" s="2404"/>
      <c r="AJ5" s="2405"/>
      <c r="AK5" s="2404"/>
      <c r="AL5" s="2405"/>
      <c r="AM5" s="2404"/>
      <c r="AN5" s="2405"/>
      <c r="AO5" s="470"/>
      <c r="AP5" s="469"/>
      <c r="AQ5" s="469"/>
      <c r="AR5" s="469"/>
      <c r="AS5" s="469"/>
      <c r="AT5" s="469"/>
      <c r="AU5" s="469"/>
      <c r="AV5" s="469"/>
      <c r="AW5" s="469"/>
      <c r="AX5" s="469"/>
      <c r="AY5" s="469"/>
      <c r="AZ5" s="469"/>
      <c r="BA5" s="469"/>
      <c r="BB5" s="469"/>
    </row>
    <row r="6" spans="1:55" ht="53.1" customHeight="1" thickBot="1"/>
    <row r="7" spans="1:55" ht="37.5" customHeight="1">
      <c r="A7" s="2120" t="s">
        <v>140</v>
      </c>
      <c r="B7" s="2406"/>
      <c r="C7" s="2406"/>
      <c r="D7" s="2406"/>
      <c r="E7" s="2407"/>
      <c r="F7" s="2167" t="s">
        <v>139</v>
      </c>
      <c r="G7" s="1211" t="s">
        <v>138</v>
      </c>
      <c r="H7" s="464">
        <v>18</v>
      </c>
      <c r="I7" s="198">
        <v>21</v>
      </c>
      <c r="J7" s="201">
        <v>22</v>
      </c>
      <c r="K7" s="201">
        <v>23</v>
      </c>
      <c r="L7" s="199">
        <v>24</v>
      </c>
      <c r="M7" s="198">
        <v>25</v>
      </c>
      <c r="N7" s="200">
        <v>6</v>
      </c>
      <c r="O7" s="1182">
        <v>7</v>
      </c>
      <c r="P7" s="1182">
        <v>8</v>
      </c>
      <c r="Q7" s="1800">
        <v>9</v>
      </c>
      <c r="R7" s="1803">
        <v>12</v>
      </c>
      <c r="S7" s="467">
        <v>13</v>
      </c>
      <c r="T7" s="1182">
        <v>14</v>
      </c>
      <c r="U7" s="467">
        <v>15</v>
      </c>
      <c r="V7" s="1800">
        <v>16</v>
      </c>
      <c r="W7" s="1803">
        <v>19</v>
      </c>
      <c r="X7" s="466">
        <v>20</v>
      </c>
      <c r="Y7" s="467">
        <v>21</v>
      </c>
      <c r="Z7" s="1182">
        <v>22</v>
      </c>
      <c r="AA7" s="1800">
        <v>23</v>
      </c>
      <c r="AB7" s="1803">
        <v>26</v>
      </c>
      <c r="AC7" s="1182">
        <v>27</v>
      </c>
      <c r="AD7" s="201">
        <v>28</v>
      </c>
      <c r="AE7" s="199">
        <v>29</v>
      </c>
      <c r="AF7" s="198">
        <v>30</v>
      </c>
      <c r="AG7" s="200"/>
      <c r="AH7" s="199"/>
      <c r="AI7" s="199"/>
      <c r="AJ7" s="201"/>
      <c r="AK7" s="199"/>
      <c r="AL7" s="198"/>
      <c r="AM7" s="201"/>
      <c r="AN7" s="199"/>
      <c r="AO7" s="199"/>
      <c r="AP7" s="199"/>
      <c r="AQ7" s="199"/>
      <c r="AR7" s="198"/>
      <c r="AS7" s="200"/>
      <c r="AT7" s="198"/>
      <c r="AU7" s="201"/>
      <c r="AV7" s="199"/>
      <c r="AW7" s="464"/>
      <c r="AX7" s="199"/>
      <c r="AY7" s="201"/>
      <c r="AZ7" s="201"/>
      <c r="BA7" s="464"/>
      <c r="BB7" s="463"/>
      <c r="BC7" s="462" t="s">
        <v>137</v>
      </c>
    </row>
    <row r="8" spans="1:55" ht="37.5" customHeight="1" thickBot="1">
      <c r="A8" s="2408"/>
      <c r="B8" s="2409"/>
      <c r="C8" s="2409"/>
      <c r="D8" s="2409"/>
      <c r="E8" s="2410"/>
      <c r="F8" s="2199"/>
      <c r="G8" s="1212" t="s">
        <v>136</v>
      </c>
      <c r="H8" s="460" t="s">
        <v>133</v>
      </c>
      <c r="I8" s="449" t="s">
        <v>132</v>
      </c>
      <c r="J8" s="450" t="s">
        <v>131</v>
      </c>
      <c r="K8" s="450" t="s">
        <v>174</v>
      </c>
      <c r="L8" s="461" t="s">
        <v>175</v>
      </c>
      <c r="M8" s="449" t="s">
        <v>176</v>
      </c>
      <c r="N8" s="447" t="s">
        <v>163</v>
      </c>
      <c r="O8" s="461" t="s">
        <v>164</v>
      </c>
      <c r="P8" s="461" t="s">
        <v>165</v>
      </c>
      <c r="Q8" s="448" t="s">
        <v>166</v>
      </c>
      <c r="R8" s="1950" t="s">
        <v>167</v>
      </c>
      <c r="S8" s="450" t="s">
        <v>168</v>
      </c>
      <c r="T8" s="461" t="s">
        <v>169</v>
      </c>
      <c r="U8" s="461" t="s">
        <v>170</v>
      </c>
      <c r="V8" s="448" t="s">
        <v>171</v>
      </c>
      <c r="W8" s="447" t="s">
        <v>103</v>
      </c>
      <c r="X8" s="461" t="s">
        <v>172</v>
      </c>
      <c r="Y8" s="450" t="s">
        <v>173</v>
      </c>
      <c r="Z8" s="449" t="s">
        <v>135</v>
      </c>
      <c r="AA8" s="448" t="s">
        <v>134</v>
      </c>
      <c r="AB8" s="447" t="s">
        <v>133</v>
      </c>
      <c r="AC8" s="461" t="s">
        <v>132</v>
      </c>
      <c r="AD8" s="450" t="s">
        <v>131</v>
      </c>
      <c r="AE8" s="461" t="s">
        <v>174</v>
      </c>
      <c r="AF8" s="449" t="s">
        <v>175</v>
      </c>
      <c r="AG8" s="447"/>
      <c r="AH8" s="449"/>
      <c r="AI8" s="450"/>
      <c r="AJ8" s="450"/>
      <c r="AK8" s="461"/>
      <c r="AL8" s="449"/>
      <c r="AM8" s="450"/>
      <c r="AN8" s="461"/>
      <c r="AO8" s="461" t="s">
        <v>130</v>
      </c>
      <c r="AP8" s="461" t="s">
        <v>129</v>
      </c>
      <c r="AQ8" s="448" t="s">
        <v>128</v>
      </c>
      <c r="AR8" s="448" t="s">
        <v>127</v>
      </c>
      <c r="AS8" s="447"/>
      <c r="AT8" s="449"/>
      <c r="AU8" s="450"/>
      <c r="AV8" s="461"/>
      <c r="AW8" s="460"/>
      <c r="AX8" s="461"/>
      <c r="AY8" s="461"/>
      <c r="AZ8" s="461"/>
      <c r="BA8" s="460"/>
      <c r="BB8" s="459"/>
      <c r="BC8" s="458"/>
    </row>
    <row r="9" spans="1:55" ht="27" hidden="1" customHeight="1" thickBot="1">
      <c r="A9" s="2108" t="s">
        <v>36</v>
      </c>
      <c r="B9" s="2396"/>
      <c r="C9" s="2263" t="s">
        <v>126</v>
      </c>
      <c r="D9" s="2264"/>
      <c r="E9" s="2397"/>
      <c r="F9" s="2167"/>
      <c r="G9" s="1213" t="s">
        <v>49</v>
      </c>
      <c r="H9" s="1330"/>
      <c r="I9" s="147"/>
      <c r="J9" s="149"/>
      <c r="K9" s="149"/>
      <c r="L9" s="461" t="s">
        <v>254</v>
      </c>
      <c r="M9" s="147"/>
      <c r="N9" s="1892"/>
      <c r="O9" s="148"/>
      <c r="P9" s="148"/>
      <c r="Q9" s="1924"/>
      <c r="R9" s="1892"/>
      <c r="S9" s="1951"/>
      <c r="T9" s="461"/>
      <c r="U9" s="449"/>
      <c r="V9" s="448"/>
      <c r="W9" s="447"/>
      <c r="X9" s="142"/>
      <c r="Y9" s="145"/>
      <c r="Z9" s="158"/>
      <c r="AA9" s="2019"/>
      <c r="AB9" s="146"/>
      <c r="AC9" s="143"/>
      <c r="AD9" s="145"/>
      <c r="AE9" s="143"/>
      <c r="AF9" s="142"/>
      <c r="AG9" s="146"/>
      <c r="AH9" s="143"/>
      <c r="AI9" s="143"/>
      <c r="AJ9" s="145"/>
      <c r="AK9" s="143"/>
      <c r="AL9" s="142"/>
      <c r="AM9" s="145"/>
      <c r="AN9" s="143"/>
      <c r="AO9" s="143"/>
      <c r="AP9" s="143"/>
      <c r="AQ9" s="143"/>
      <c r="AR9" s="142"/>
      <c r="AS9" s="146"/>
      <c r="AT9" s="142"/>
      <c r="AU9" s="145"/>
      <c r="AV9" s="143"/>
      <c r="AW9" s="144"/>
      <c r="AX9" s="143"/>
      <c r="AY9" s="142"/>
      <c r="AZ9" s="141"/>
      <c r="BA9" s="140"/>
      <c r="BB9" s="139"/>
      <c r="BC9" s="138">
        <f>SUM(W9:BA9)</f>
        <v>0</v>
      </c>
    </row>
    <row r="10" spans="1:55" ht="27" hidden="1" customHeight="1">
      <c r="A10" s="137"/>
      <c r="B10" s="136"/>
      <c r="C10" s="2265"/>
      <c r="D10" s="2266"/>
      <c r="E10" s="2398"/>
      <c r="F10" s="2168"/>
      <c r="G10" s="1214" t="s">
        <v>48</v>
      </c>
      <c r="H10" s="1331"/>
      <c r="I10" s="133"/>
      <c r="J10" s="135"/>
      <c r="K10" s="135"/>
      <c r="L10" s="461" t="s">
        <v>254</v>
      </c>
      <c r="M10" s="133"/>
      <c r="N10" s="1893"/>
      <c r="O10" s="134"/>
      <c r="P10" s="134"/>
      <c r="Q10" s="1925"/>
      <c r="R10" s="1893"/>
      <c r="S10" s="1952"/>
      <c r="T10" s="461"/>
      <c r="U10" s="449"/>
      <c r="V10" s="448"/>
      <c r="W10" s="447"/>
      <c r="X10" s="87"/>
      <c r="Y10" s="89"/>
      <c r="Z10" s="88"/>
      <c r="AA10" s="131"/>
      <c r="AB10" s="86"/>
      <c r="AC10" s="88"/>
      <c r="AD10" s="89"/>
      <c r="AE10" s="88"/>
      <c r="AF10" s="87"/>
      <c r="AG10" s="86"/>
      <c r="AH10" s="88"/>
      <c r="AI10" s="88"/>
      <c r="AJ10" s="89"/>
      <c r="AK10" s="88"/>
      <c r="AL10" s="87"/>
      <c r="AM10" s="89">
        <f>AU9</f>
        <v>0</v>
      </c>
      <c r="AN10" s="88">
        <f t="shared" ref="AN10:AS10" si="0">AQ9</f>
        <v>0</v>
      </c>
      <c r="AO10" s="88">
        <f t="shared" si="0"/>
        <v>0</v>
      </c>
      <c r="AP10" s="88">
        <f t="shared" si="0"/>
        <v>0</v>
      </c>
      <c r="AQ10" s="88">
        <f t="shared" si="0"/>
        <v>0</v>
      </c>
      <c r="AR10" s="87">
        <f t="shared" si="0"/>
        <v>0</v>
      </c>
      <c r="AS10" s="86">
        <f t="shared" si="0"/>
        <v>0</v>
      </c>
      <c r="AT10" s="87"/>
      <c r="AU10" s="89"/>
      <c r="AV10" s="88"/>
      <c r="AW10" s="130"/>
      <c r="AX10" s="88"/>
      <c r="AY10" s="87"/>
      <c r="AZ10" s="131"/>
      <c r="BA10" s="130"/>
      <c r="BB10" s="129"/>
      <c r="BC10" s="128">
        <f>SUM(U10:BA10)</f>
        <v>0</v>
      </c>
    </row>
    <row r="11" spans="1:55" ht="27" hidden="1" customHeight="1">
      <c r="A11" s="2170" t="s">
        <v>116</v>
      </c>
      <c r="B11" s="2171"/>
      <c r="C11" s="2267"/>
      <c r="D11" s="2268"/>
      <c r="E11" s="2399"/>
      <c r="F11" s="2169"/>
      <c r="G11" s="1215" t="s">
        <v>45</v>
      </c>
      <c r="H11" s="1332"/>
      <c r="I11" s="123"/>
      <c r="J11" s="125"/>
      <c r="K11" s="125"/>
      <c r="L11" s="461" t="s">
        <v>254</v>
      </c>
      <c r="M11" s="123"/>
      <c r="N11" s="1894"/>
      <c r="O11" s="124"/>
      <c r="P11" s="124"/>
      <c r="Q11" s="1926"/>
      <c r="R11" s="1894"/>
      <c r="S11" s="119"/>
      <c r="T11" s="461"/>
      <c r="U11" s="449"/>
      <c r="V11" s="448"/>
      <c r="W11" s="447"/>
      <c r="X11" s="116"/>
      <c r="Y11" s="119"/>
      <c r="Z11" s="118"/>
      <c r="AA11" s="1139"/>
      <c r="AB11" s="121"/>
      <c r="AC11" s="118"/>
      <c r="AD11" s="119"/>
      <c r="AE11" s="118"/>
      <c r="AF11" s="120"/>
      <c r="AG11" s="121"/>
      <c r="AH11" s="118"/>
      <c r="AI11" s="118"/>
      <c r="AJ11" s="119"/>
      <c r="AK11" s="118">
        <f>AT9</f>
        <v>0</v>
      </c>
      <c r="AL11" s="120">
        <f>AU9</f>
        <v>0</v>
      </c>
      <c r="AM11" s="119">
        <f>AV9</f>
        <v>0</v>
      </c>
      <c r="AN11" s="118">
        <f t="shared" ref="AN11:AS11" si="1">AR9</f>
        <v>0</v>
      </c>
      <c r="AO11" s="118">
        <f t="shared" si="1"/>
        <v>0</v>
      </c>
      <c r="AP11" s="118">
        <f t="shared" si="1"/>
        <v>0</v>
      </c>
      <c r="AQ11" s="118">
        <f t="shared" si="1"/>
        <v>0</v>
      </c>
      <c r="AR11" s="120">
        <f t="shared" si="1"/>
        <v>0</v>
      </c>
      <c r="AS11" s="121">
        <f t="shared" si="1"/>
        <v>0</v>
      </c>
      <c r="AT11" s="120"/>
      <c r="AU11" s="119"/>
      <c r="AV11" s="118"/>
      <c r="AW11" s="114"/>
      <c r="AX11" s="117"/>
      <c r="AY11" s="116"/>
      <c r="AZ11" s="115"/>
      <c r="BA11" s="114">
        <f>BE9</f>
        <v>0</v>
      </c>
      <c r="BB11" s="113"/>
      <c r="BC11" s="112">
        <f>SUM(S11:AW11)</f>
        <v>0</v>
      </c>
    </row>
    <row r="12" spans="1:55" ht="27" hidden="1" customHeight="1">
      <c r="A12" s="2139" t="s">
        <v>44</v>
      </c>
      <c r="B12" s="2140"/>
      <c r="C12" s="2274" t="s">
        <v>43</v>
      </c>
      <c r="D12" s="2144"/>
      <c r="E12" s="2145"/>
      <c r="F12" s="2146"/>
      <c r="G12" s="2147"/>
      <c r="H12" s="776"/>
      <c r="I12" s="177"/>
      <c r="J12" s="179"/>
      <c r="K12" s="179"/>
      <c r="L12" s="461" t="s">
        <v>254</v>
      </c>
      <c r="M12" s="177"/>
      <c r="N12" s="176"/>
      <c r="O12" s="178"/>
      <c r="P12" s="178"/>
      <c r="Q12" s="751"/>
      <c r="R12" s="176"/>
      <c r="S12" s="174"/>
      <c r="T12" s="461"/>
      <c r="U12" s="449"/>
      <c r="V12" s="448"/>
      <c r="W12" s="447"/>
      <c r="X12" s="172"/>
      <c r="Y12" s="174"/>
      <c r="Z12" s="173"/>
      <c r="AA12" s="171"/>
      <c r="AB12" s="175"/>
      <c r="AC12" s="173"/>
      <c r="AD12" s="174"/>
      <c r="AE12" s="173"/>
      <c r="AF12" s="172"/>
      <c r="AG12" s="175"/>
      <c r="AH12" s="173"/>
      <c r="AI12" s="173"/>
      <c r="AJ12" s="174"/>
      <c r="AK12" s="173">
        <f>AJ12+AK11-AK10</f>
        <v>0</v>
      </c>
      <c r="AL12" s="172">
        <f>AK12+AL11-AL10</f>
        <v>0</v>
      </c>
      <c r="AM12" s="174">
        <f>AL12+AM11-AM10</f>
        <v>0</v>
      </c>
      <c r="AN12" s="173">
        <f>AH12+AN11-AN10</f>
        <v>0</v>
      </c>
      <c r="AO12" s="173">
        <f>AN12+AO11-AO10</f>
        <v>0</v>
      </c>
      <c r="AP12" s="173">
        <f>AO12+AP11-AP10</f>
        <v>0</v>
      </c>
      <c r="AQ12" s="173">
        <f>AP12+AQ11-AQ10</f>
        <v>0</v>
      </c>
      <c r="AR12" s="172">
        <f>AQ12+AR11-AR10</f>
        <v>0</v>
      </c>
      <c r="AS12" s="175">
        <f>AR12+AS11-AS10</f>
        <v>0</v>
      </c>
      <c r="AT12" s="172"/>
      <c r="AU12" s="174"/>
      <c r="AV12" s="173"/>
      <c r="AW12" s="170"/>
      <c r="AX12" s="173"/>
      <c r="AY12" s="172"/>
      <c r="AZ12" s="171"/>
      <c r="BA12" s="170"/>
      <c r="BB12" s="169"/>
      <c r="BC12" s="168"/>
    </row>
    <row r="13" spans="1:55" ht="27" hidden="1" customHeight="1">
      <c r="A13" s="2141"/>
      <c r="B13" s="2142"/>
      <c r="C13" s="2269" t="s">
        <v>42</v>
      </c>
      <c r="D13" s="2148"/>
      <c r="E13" s="2149"/>
      <c r="F13" s="2275"/>
      <c r="G13" s="2328"/>
      <c r="H13" s="163"/>
      <c r="I13" s="2"/>
      <c r="J13" s="100"/>
      <c r="K13" s="100"/>
      <c r="L13" s="461" t="s">
        <v>254</v>
      </c>
      <c r="M13" s="2"/>
      <c r="N13" s="98"/>
      <c r="O13" s="99"/>
      <c r="P13" s="99"/>
      <c r="Q13" s="164"/>
      <c r="R13" s="98"/>
      <c r="S13" s="1953"/>
      <c r="T13" s="461"/>
      <c r="U13" s="449"/>
      <c r="V13" s="448"/>
      <c r="W13" s="447"/>
      <c r="X13" s="94"/>
      <c r="Y13" s="96"/>
      <c r="Z13" s="95"/>
      <c r="AA13" s="93"/>
      <c r="AB13" s="97"/>
      <c r="AC13" s="95"/>
      <c r="AD13" s="96"/>
      <c r="AE13" s="95"/>
      <c r="AF13" s="94"/>
      <c r="AG13" s="97"/>
      <c r="AH13" s="95"/>
      <c r="AI13" s="95"/>
      <c r="AJ13" s="96"/>
      <c r="AK13" s="95">
        <f>AS9</f>
        <v>0</v>
      </c>
      <c r="AL13" s="94">
        <f>AT9</f>
        <v>0</v>
      </c>
      <c r="AM13" s="96">
        <f>AU9</f>
        <v>0</v>
      </c>
      <c r="AN13" s="95">
        <f t="shared" ref="AN13:AS13" si="2">AQ9</f>
        <v>0</v>
      </c>
      <c r="AO13" s="95">
        <f t="shared" si="2"/>
        <v>0</v>
      </c>
      <c r="AP13" s="95">
        <f t="shared" si="2"/>
        <v>0</v>
      </c>
      <c r="AQ13" s="95">
        <f t="shared" si="2"/>
        <v>0</v>
      </c>
      <c r="AR13" s="94">
        <f t="shared" si="2"/>
        <v>0</v>
      </c>
      <c r="AS13" s="97">
        <f t="shared" si="2"/>
        <v>0</v>
      </c>
      <c r="AT13" s="94"/>
      <c r="AU13" s="96"/>
      <c r="AV13" s="95"/>
      <c r="AW13" s="92"/>
      <c r="AX13" s="95"/>
      <c r="AY13" s="94"/>
      <c r="AZ13" s="93"/>
      <c r="BA13" s="92"/>
      <c r="BB13" s="91"/>
      <c r="BC13" s="90"/>
    </row>
    <row r="14" spans="1:55" ht="27" hidden="1" customHeight="1">
      <c r="A14" s="2170"/>
      <c r="B14" s="2171"/>
      <c r="C14" s="2400" t="s">
        <v>41</v>
      </c>
      <c r="D14" s="2299"/>
      <c r="E14" s="2401"/>
      <c r="F14" s="2152"/>
      <c r="G14" s="2153"/>
      <c r="H14" s="130"/>
      <c r="I14" s="87"/>
      <c r="J14" s="89"/>
      <c r="K14" s="89"/>
      <c r="L14" s="461" t="s">
        <v>254</v>
      </c>
      <c r="M14" s="87"/>
      <c r="N14" s="86"/>
      <c r="O14" s="88"/>
      <c r="P14" s="88"/>
      <c r="Q14" s="131"/>
      <c r="R14" s="86"/>
      <c r="S14" s="84"/>
      <c r="T14" s="461"/>
      <c r="U14" s="449"/>
      <c r="V14" s="448"/>
      <c r="W14" s="447"/>
      <c r="X14" s="82"/>
      <c r="Y14" s="84"/>
      <c r="Z14" s="83"/>
      <c r="AA14" s="81"/>
      <c r="AB14" s="85"/>
      <c r="AC14" s="83"/>
      <c r="AD14" s="84"/>
      <c r="AE14" s="83"/>
      <c r="AF14" s="82"/>
      <c r="AG14" s="85"/>
      <c r="AH14" s="83"/>
      <c r="AI14" s="83"/>
      <c r="AJ14" s="84"/>
      <c r="AK14" s="83">
        <f>AJ14+AK10-AK13</f>
        <v>0</v>
      </c>
      <c r="AL14" s="82">
        <f>AK14+AL10-AL13</f>
        <v>0</v>
      </c>
      <c r="AM14" s="84">
        <f>AL14+AM10-AM13</f>
        <v>0</v>
      </c>
      <c r="AN14" s="83"/>
      <c r="AO14" s="83">
        <f>AN14+AO10-AO13</f>
        <v>0</v>
      </c>
      <c r="AP14" s="83">
        <f>AO14+AP10-AP13</f>
        <v>0</v>
      </c>
      <c r="AQ14" s="83">
        <f>AP14+AQ10-AQ13</f>
        <v>0</v>
      </c>
      <c r="AR14" s="82">
        <f>AQ14+AR10-AR13</f>
        <v>0</v>
      </c>
      <c r="AS14" s="85">
        <f>AR14+AS10-AS13</f>
        <v>0</v>
      </c>
      <c r="AT14" s="82"/>
      <c r="AU14" s="84"/>
      <c r="AV14" s="83"/>
      <c r="AW14" s="80"/>
      <c r="AX14" s="83"/>
      <c r="AY14" s="82"/>
      <c r="AZ14" s="81"/>
      <c r="BA14" s="80"/>
      <c r="BB14" s="79"/>
      <c r="BC14" s="78"/>
    </row>
    <row r="15" spans="1:55" ht="27" hidden="1" customHeight="1">
      <c r="A15" s="2386" t="s">
        <v>36</v>
      </c>
      <c r="B15" s="2387"/>
      <c r="C15" s="2340" t="s">
        <v>125</v>
      </c>
      <c r="D15" s="2388"/>
      <c r="E15" s="2389"/>
      <c r="F15" s="2259"/>
      <c r="G15" s="1213" t="s">
        <v>49</v>
      </c>
      <c r="H15" s="1330"/>
      <c r="I15" s="147"/>
      <c r="J15" s="149"/>
      <c r="K15" s="149"/>
      <c r="L15" s="461" t="s">
        <v>254</v>
      </c>
      <c r="M15" s="147"/>
      <c r="N15" s="1892"/>
      <c r="O15" s="148"/>
      <c r="P15" s="148"/>
      <c r="Q15" s="1924"/>
      <c r="R15" s="1892"/>
      <c r="S15" s="1951"/>
      <c r="T15" s="461"/>
      <c r="U15" s="449"/>
      <c r="V15" s="448"/>
      <c r="W15" s="447"/>
      <c r="X15" s="142"/>
      <c r="Y15" s="145"/>
      <c r="Z15" s="143"/>
      <c r="AA15" s="2020"/>
      <c r="AB15" s="146"/>
      <c r="AC15" s="143"/>
      <c r="AD15" s="145"/>
      <c r="AE15" s="143"/>
      <c r="AF15" s="142"/>
      <c r="AG15" s="146"/>
      <c r="AH15" s="143"/>
      <c r="AI15" s="143"/>
      <c r="AJ15" s="145"/>
      <c r="AK15" s="143"/>
      <c r="AL15" s="142"/>
      <c r="AM15" s="145"/>
      <c r="AN15" s="143"/>
      <c r="AO15" s="143"/>
      <c r="AP15" s="143"/>
      <c r="AQ15" s="143"/>
      <c r="AR15" s="142"/>
      <c r="AS15" s="146"/>
      <c r="AT15" s="142"/>
      <c r="AU15" s="145"/>
      <c r="AV15" s="143"/>
      <c r="AW15" s="144"/>
      <c r="AX15" s="143"/>
      <c r="AY15" s="142"/>
      <c r="AZ15" s="141"/>
      <c r="BA15" s="140"/>
      <c r="BB15" s="139"/>
      <c r="BC15" s="138">
        <f>SUM(W15:BA15)</f>
        <v>0</v>
      </c>
    </row>
    <row r="16" spans="1:55" ht="27" hidden="1" customHeight="1">
      <c r="A16" s="137"/>
      <c r="B16" s="136"/>
      <c r="C16" s="2390"/>
      <c r="D16" s="2391"/>
      <c r="E16" s="2392"/>
      <c r="F16" s="2168"/>
      <c r="G16" s="1214" t="s">
        <v>48</v>
      </c>
      <c r="H16" s="1331"/>
      <c r="I16" s="133"/>
      <c r="J16" s="135"/>
      <c r="K16" s="135"/>
      <c r="L16" s="461" t="s">
        <v>254</v>
      </c>
      <c r="M16" s="133"/>
      <c r="N16" s="1893"/>
      <c r="O16" s="134"/>
      <c r="P16" s="134"/>
      <c r="Q16" s="1925"/>
      <c r="R16" s="1893"/>
      <c r="S16" s="1952"/>
      <c r="T16" s="461"/>
      <c r="U16" s="449"/>
      <c r="V16" s="448"/>
      <c r="W16" s="447"/>
      <c r="X16" s="87"/>
      <c r="Y16" s="89"/>
      <c r="Z16" s="88"/>
      <c r="AA16" s="131"/>
      <c r="AB16" s="86"/>
      <c r="AC16" s="88"/>
      <c r="AD16" s="89"/>
      <c r="AE16" s="88"/>
      <c r="AF16" s="87"/>
      <c r="AG16" s="86"/>
      <c r="AH16" s="88"/>
      <c r="AI16" s="88"/>
      <c r="AJ16" s="89"/>
      <c r="AK16" s="88">
        <f>AS15</f>
        <v>0</v>
      </c>
      <c r="AL16" s="87">
        <f>AT15</f>
        <v>0</v>
      </c>
      <c r="AM16" s="89">
        <f>AU15</f>
        <v>0</v>
      </c>
      <c r="AN16" s="88">
        <f t="shared" ref="AN16:AS16" si="3">AQ15</f>
        <v>0</v>
      </c>
      <c r="AO16" s="88">
        <f t="shared" si="3"/>
        <v>0</v>
      </c>
      <c r="AP16" s="88">
        <f t="shared" si="3"/>
        <v>0</v>
      </c>
      <c r="AQ16" s="88">
        <f t="shared" si="3"/>
        <v>0</v>
      </c>
      <c r="AR16" s="87">
        <f t="shared" si="3"/>
        <v>0</v>
      </c>
      <c r="AS16" s="86">
        <f t="shared" si="3"/>
        <v>0</v>
      </c>
      <c r="AT16" s="87"/>
      <c r="AU16" s="89"/>
      <c r="AV16" s="88"/>
      <c r="AW16" s="130"/>
      <c r="AX16" s="88"/>
      <c r="AY16" s="87"/>
      <c r="AZ16" s="131"/>
      <c r="BA16" s="130"/>
      <c r="BB16" s="129"/>
      <c r="BC16" s="128">
        <f>SUM(U16:BA16)</f>
        <v>0</v>
      </c>
    </row>
    <row r="17" spans="1:55" ht="27" hidden="1" customHeight="1">
      <c r="A17" s="2170" t="s">
        <v>116</v>
      </c>
      <c r="B17" s="2171"/>
      <c r="C17" s="2393"/>
      <c r="D17" s="2394"/>
      <c r="E17" s="2395"/>
      <c r="F17" s="2169"/>
      <c r="G17" s="1215" t="s">
        <v>45</v>
      </c>
      <c r="H17" s="1332"/>
      <c r="I17" s="123"/>
      <c r="J17" s="125"/>
      <c r="K17" s="125"/>
      <c r="L17" s="461" t="s">
        <v>254</v>
      </c>
      <c r="M17" s="123"/>
      <c r="N17" s="1894"/>
      <c r="O17" s="124"/>
      <c r="P17" s="124"/>
      <c r="Q17" s="1926"/>
      <c r="R17" s="1894"/>
      <c r="S17" s="1954"/>
      <c r="T17" s="461"/>
      <c r="U17" s="449"/>
      <c r="V17" s="448"/>
      <c r="W17" s="447"/>
      <c r="X17" s="116"/>
      <c r="Y17" s="119"/>
      <c r="Z17" s="118"/>
      <c r="AA17" s="1139"/>
      <c r="AB17" s="121"/>
      <c r="AC17" s="118"/>
      <c r="AD17" s="119"/>
      <c r="AE17" s="118"/>
      <c r="AF17" s="120"/>
      <c r="AG17" s="121"/>
      <c r="AH17" s="118"/>
      <c r="AI17" s="118"/>
      <c r="AJ17" s="119"/>
      <c r="AK17" s="118">
        <f>AT15</f>
        <v>0</v>
      </c>
      <c r="AL17" s="120">
        <f>AU15</f>
        <v>0</v>
      </c>
      <c r="AM17" s="119">
        <f>AV15</f>
        <v>0</v>
      </c>
      <c r="AN17" s="118">
        <f t="shared" ref="AN17:AS17" si="4">AR15</f>
        <v>0</v>
      </c>
      <c r="AO17" s="118">
        <f t="shared" si="4"/>
        <v>0</v>
      </c>
      <c r="AP17" s="118">
        <f t="shared" si="4"/>
        <v>0</v>
      </c>
      <c r="AQ17" s="118">
        <f t="shared" si="4"/>
        <v>0</v>
      </c>
      <c r="AR17" s="120">
        <f t="shared" si="4"/>
        <v>0</v>
      </c>
      <c r="AS17" s="121">
        <f t="shared" si="4"/>
        <v>0</v>
      </c>
      <c r="AT17" s="120"/>
      <c r="AU17" s="119"/>
      <c r="AV17" s="118"/>
      <c r="AW17" s="114"/>
      <c r="AX17" s="117"/>
      <c r="AY17" s="116"/>
      <c r="AZ17" s="115"/>
      <c r="BA17" s="114"/>
      <c r="BB17" s="113"/>
      <c r="BC17" s="112">
        <f>SUM(S17:AW17)</f>
        <v>0</v>
      </c>
    </row>
    <row r="18" spans="1:55" ht="27" hidden="1" customHeight="1">
      <c r="A18" s="2139" t="s">
        <v>44</v>
      </c>
      <c r="B18" s="2140"/>
      <c r="C18" s="2274" t="s">
        <v>43</v>
      </c>
      <c r="D18" s="2144"/>
      <c r="E18" s="2145"/>
      <c r="F18" s="2146"/>
      <c r="G18" s="2147"/>
      <c r="H18" s="1333"/>
      <c r="I18" s="109"/>
      <c r="J18" s="111"/>
      <c r="K18" s="111"/>
      <c r="L18" s="461" t="s">
        <v>254</v>
      </c>
      <c r="M18" s="109"/>
      <c r="N18" s="108"/>
      <c r="O18" s="110"/>
      <c r="P18" s="110"/>
      <c r="Q18" s="1746"/>
      <c r="R18" s="108"/>
      <c r="S18" s="106"/>
      <c r="T18" s="461"/>
      <c r="U18" s="449"/>
      <c r="V18" s="448"/>
      <c r="W18" s="447"/>
      <c r="X18" s="104"/>
      <c r="Y18" s="106"/>
      <c r="Z18" s="105"/>
      <c r="AA18" s="103"/>
      <c r="AB18" s="107"/>
      <c r="AC18" s="105"/>
      <c r="AD18" s="106"/>
      <c r="AE18" s="105"/>
      <c r="AF18" s="104"/>
      <c r="AG18" s="107"/>
      <c r="AH18" s="105"/>
      <c r="AI18" s="105"/>
      <c r="AJ18" s="106"/>
      <c r="AK18" s="105">
        <f>AJ18+AK17-AK16</f>
        <v>0</v>
      </c>
      <c r="AL18" s="104">
        <f>AK18+AL17-AL16</f>
        <v>0</v>
      </c>
      <c r="AM18" s="106">
        <f>AL18+AM17-AM16</f>
        <v>0</v>
      </c>
      <c r="AN18" s="105">
        <f>AH18+AN17-AN16</f>
        <v>0</v>
      </c>
      <c r="AO18" s="105">
        <f>AN18+AO17-AO16</f>
        <v>0</v>
      </c>
      <c r="AP18" s="105">
        <f>AO18+AP17-AP16</f>
        <v>0</v>
      </c>
      <c r="AQ18" s="105">
        <f>AP18+AQ17-AQ16</f>
        <v>0</v>
      </c>
      <c r="AR18" s="104">
        <f>AQ18+AR17-AR16</f>
        <v>0</v>
      </c>
      <c r="AS18" s="107">
        <f>AR18+AS17-AS16</f>
        <v>0</v>
      </c>
      <c r="AT18" s="104"/>
      <c r="AU18" s="106"/>
      <c r="AV18" s="105"/>
      <c r="AW18" s="102"/>
      <c r="AX18" s="105"/>
      <c r="AY18" s="104"/>
      <c r="AZ18" s="103"/>
      <c r="BA18" s="102"/>
      <c r="BB18" s="101"/>
      <c r="BC18" s="166">
        <f>AZ18</f>
        <v>0</v>
      </c>
    </row>
    <row r="19" spans="1:55" ht="27" hidden="1" customHeight="1">
      <c r="A19" s="2141"/>
      <c r="B19" s="2142"/>
      <c r="C19" s="2269" t="s">
        <v>42</v>
      </c>
      <c r="D19" s="2148"/>
      <c r="E19" s="2149"/>
      <c r="F19" s="2275"/>
      <c r="G19" s="2328"/>
      <c r="H19" s="163"/>
      <c r="I19" s="2"/>
      <c r="J19" s="100"/>
      <c r="K19" s="100"/>
      <c r="L19" s="461" t="s">
        <v>254</v>
      </c>
      <c r="M19" s="2"/>
      <c r="N19" s="98"/>
      <c r="O19" s="99"/>
      <c r="P19" s="99"/>
      <c r="Q19" s="164"/>
      <c r="R19" s="98"/>
      <c r="S19" s="1953"/>
      <c r="T19" s="461"/>
      <c r="U19" s="449"/>
      <c r="V19" s="448"/>
      <c r="W19" s="447"/>
      <c r="X19" s="94"/>
      <c r="Y19" s="96"/>
      <c r="Z19" s="95"/>
      <c r="AA19" s="93"/>
      <c r="AB19" s="97"/>
      <c r="AC19" s="95"/>
      <c r="AD19" s="96"/>
      <c r="AE19" s="95"/>
      <c r="AF19" s="94"/>
      <c r="AG19" s="97"/>
      <c r="AH19" s="95"/>
      <c r="AI19" s="95"/>
      <c r="AJ19" s="96"/>
      <c r="AK19" s="95">
        <f>AS15</f>
        <v>0</v>
      </c>
      <c r="AL19" s="94">
        <f>AT15</f>
        <v>0</v>
      </c>
      <c r="AM19" s="96">
        <f>AU15</f>
        <v>0</v>
      </c>
      <c r="AN19" s="95">
        <f t="shared" ref="AN19:AS19" si="5">AQ15</f>
        <v>0</v>
      </c>
      <c r="AO19" s="95">
        <f t="shared" si="5"/>
        <v>0</v>
      </c>
      <c r="AP19" s="95">
        <f t="shared" si="5"/>
        <v>0</v>
      </c>
      <c r="AQ19" s="95">
        <f t="shared" si="5"/>
        <v>0</v>
      </c>
      <c r="AR19" s="94">
        <f t="shared" si="5"/>
        <v>0</v>
      </c>
      <c r="AS19" s="97">
        <f t="shared" si="5"/>
        <v>0</v>
      </c>
      <c r="AT19" s="94"/>
      <c r="AU19" s="96"/>
      <c r="AV19" s="95"/>
      <c r="AW19" s="92"/>
      <c r="AX19" s="95"/>
      <c r="AY19" s="94"/>
      <c r="AZ19" s="93"/>
      <c r="BA19" s="92"/>
      <c r="BB19" s="91"/>
      <c r="BC19" s="90"/>
    </row>
    <row r="20" spans="1:55" ht="38.1" hidden="1" customHeight="1">
      <c r="A20" s="2098"/>
      <c r="B20" s="2143"/>
      <c r="C20" s="2270" t="s">
        <v>41</v>
      </c>
      <c r="D20" s="2254"/>
      <c r="E20" s="2255"/>
      <c r="F20" s="2256"/>
      <c r="G20" s="2318"/>
      <c r="H20" s="130"/>
      <c r="I20" s="87"/>
      <c r="J20" s="89"/>
      <c r="K20" s="89"/>
      <c r="L20" s="461" t="s">
        <v>254</v>
      </c>
      <c r="M20" s="87"/>
      <c r="N20" s="86"/>
      <c r="O20" s="88"/>
      <c r="P20" s="88"/>
      <c r="Q20" s="131"/>
      <c r="R20" s="86"/>
      <c r="S20" s="456"/>
      <c r="T20" s="461"/>
      <c r="U20" s="449"/>
      <c r="V20" s="448"/>
      <c r="W20" s="447"/>
      <c r="X20" s="454"/>
      <c r="Y20" s="456"/>
      <c r="Z20" s="455"/>
      <c r="AA20" s="453"/>
      <c r="AB20" s="457"/>
      <c r="AC20" s="455"/>
      <c r="AD20" s="456"/>
      <c r="AE20" s="455"/>
      <c r="AF20" s="454"/>
      <c r="AG20" s="457"/>
      <c r="AH20" s="455"/>
      <c r="AI20" s="455"/>
      <c r="AJ20" s="456"/>
      <c r="AK20" s="455">
        <f>AJ20+AK16-AK19</f>
        <v>0</v>
      </c>
      <c r="AL20" s="454">
        <f>AK20+AL16-AL19</f>
        <v>0</v>
      </c>
      <c r="AM20" s="456">
        <f>AL20+AM16-AM19</f>
        <v>0</v>
      </c>
      <c r="AN20" s="455">
        <f>AH20+AN16-AN19</f>
        <v>0</v>
      </c>
      <c r="AO20" s="455">
        <f>AN20+AO16-AO19</f>
        <v>0</v>
      </c>
      <c r="AP20" s="455">
        <f>AO20+AP16-AP19</f>
        <v>0</v>
      </c>
      <c r="AQ20" s="455">
        <f>AP20+AQ16-AQ19</f>
        <v>0</v>
      </c>
      <c r="AR20" s="454">
        <f>AQ20+AR16-AR19</f>
        <v>0</v>
      </c>
      <c r="AS20" s="457">
        <f>AR20+AS16-AS19</f>
        <v>0</v>
      </c>
      <c r="AT20" s="454"/>
      <c r="AU20" s="456"/>
      <c r="AV20" s="455"/>
      <c r="AW20" s="452"/>
      <c r="AX20" s="455"/>
      <c r="AY20" s="454"/>
      <c r="AZ20" s="453"/>
      <c r="BA20" s="452"/>
      <c r="BB20" s="451"/>
      <c r="BC20" s="360">
        <f>AZ20</f>
        <v>0</v>
      </c>
    </row>
    <row r="21" spans="1:55" ht="38.25" hidden="1" customHeight="1">
      <c r="A21" s="2377" t="s">
        <v>124</v>
      </c>
      <c r="B21" s="2378"/>
      <c r="C21" s="2378"/>
      <c r="D21" s="2378"/>
      <c r="E21" s="2379"/>
      <c r="F21" s="2167"/>
      <c r="G21" s="1216" t="s">
        <v>49</v>
      </c>
      <c r="H21" s="1334"/>
      <c r="I21" s="323"/>
      <c r="J21" s="429"/>
      <c r="K21" s="429"/>
      <c r="L21" s="461" t="s">
        <v>254</v>
      </c>
      <c r="M21" s="323"/>
      <c r="N21" s="1895"/>
      <c r="O21" s="428"/>
      <c r="P21" s="428"/>
      <c r="Q21" s="1721"/>
      <c r="R21" s="1895"/>
      <c r="S21" s="1955"/>
      <c r="T21" s="461"/>
      <c r="U21" s="449"/>
      <c r="V21" s="448"/>
      <c r="W21" s="447"/>
      <c r="X21" s="292"/>
      <c r="Y21" s="295"/>
      <c r="Z21" s="293"/>
      <c r="AA21" s="291"/>
      <c r="AB21" s="296"/>
      <c r="AC21" s="293"/>
      <c r="AD21" s="295"/>
      <c r="AE21" s="293"/>
      <c r="AF21" s="292"/>
      <c r="AG21" s="296"/>
      <c r="AH21" s="293"/>
      <c r="AI21" s="293"/>
      <c r="AJ21" s="295"/>
      <c r="AK21" s="293"/>
      <c r="AL21" s="292"/>
      <c r="AM21" s="295"/>
      <c r="AN21" s="293"/>
      <c r="AO21" s="293"/>
      <c r="AP21" s="293"/>
      <c r="AQ21" s="293"/>
      <c r="AR21" s="292"/>
      <c r="AS21" s="296"/>
      <c r="AT21" s="292"/>
      <c r="AU21" s="295"/>
      <c r="AV21" s="293"/>
      <c r="AW21" s="294"/>
      <c r="AX21" s="293"/>
      <c r="AY21" s="292"/>
      <c r="AZ21" s="291"/>
      <c r="BA21" s="290"/>
      <c r="BB21" s="289"/>
      <c r="BC21" s="194">
        <f>SUM(T21:BA21)</f>
        <v>0</v>
      </c>
    </row>
    <row r="22" spans="1:55" ht="38.25" hidden="1" customHeight="1">
      <c r="A22" s="2380"/>
      <c r="B22" s="2381"/>
      <c r="C22" s="2381"/>
      <c r="D22" s="2381"/>
      <c r="E22" s="2382"/>
      <c r="F22" s="2168"/>
      <c r="G22" s="1217" t="s">
        <v>48</v>
      </c>
      <c r="H22" s="274"/>
      <c r="I22" s="276"/>
      <c r="J22" s="381"/>
      <c r="K22" s="278"/>
      <c r="L22" s="461" t="s">
        <v>254</v>
      </c>
      <c r="M22" s="276"/>
      <c r="N22" s="279"/>
      <c r="O22" s="1489"/>
      <c r="P22" s="277"/>
      <c r="Q22" s="275"/>
      <c r="R22" s="281"/>
      <c r="S22" s="282"/>
      <c r="T22" s="461"/>
      <c r="U22" s="449"/>
      <c r="V22" s="448"/>
      <c r="W22" s="447"/>
      <c r="X22" s="283"/>
      <c r="Y22" s="282"/>
      <c r="Z22" s="280"/>
      <c r="AA22" s="297"/>
      <c r="AB22" s="281"/>
      <c r="AC22" s="280"/>
      <c r="AD22" s="282"/>
      <c r="AE22" s="280"/>
      <c r="AF22" s="283"/>
      <c r="AG22" s="281"/>
      <c r="AH22" s="280"/>
      <c r="AI22" s="280"/>
      <c r="AJ22" s="282"/>
      <c r="AK22" s="280">
        <f>AS21</f>
        <v>0</v>
      </c>
      <c r="AL22" s="283">
        <f>AT21</f>
        <v>0</v>
      </c>
      <c r="AM22" s="282">
        <f>AU21</f>
        <v>0</v>
      </c>
      <c r="AN22" s="277">
        <f>AQ21</f>
        <v>0</v>
      </c>
      <c r="AO22" s="277">
        <f>AR21</f>
        <v>0</v>
      </c>
      <c r="AP22" s="277">
        <f>AS21</f>
        <v>0</v>
      </c>
      <c r="AQ22" s="277">
        <f>AT21</f>
        <v>0</v>
      </c>
      <c r="AR22" s="276"/>
      <c r="AS22" s="279"/>
      <c r="AT22" s="276">
        <f>AW21</f>
        <v>0</v>
      </c>
      <c r="AU22" s="278">
        <f>AX21</f>
        <v>0</v>
      </c>
      <c r="AV22" s="277">
        <f>AY21</f>
        <v>0</v>
      </c>
      <c r="AW22" s="274">
        <f>AZ21</f>
        <v>0</v>
      </c>
      <c r="AX22" s="277">
        <f>BA21</f>
        <v>0</v>
      </c>
      <c r="AY22" s="276"/>
      <c r="AZ22" s="275"/>
      <c r="BA22" s="274"/>
      <c r="BB22" s="273"/>
      <c r="BC22" s="186">
        <f>SUM(Q22:BA22)</f>
        <v>0</v>
      </c>
    </row>
    <row r="23" spans="1:55" ht="48" hidden="1" customHeight="1">
      <c r="A23" s="2383"/>
      <c r="B23" s="2384"/>
      <c r="C23" s="2384"/>
      <c r="D23" s="2384"/>
      <c r="E23" s="2385"/>
      <c r="F23" s="2169"/>
      <c r="G23" s="1218" t="s">
        <v>45</v>
      </c>
      <c r="H23" s="575"/>
      <c r="I23" s="267"/>
      <c r="J23" s="266"/>
      <c r="K23" s="266"/>
      <c r="L23" s="461" t="s">
        <v>254</v>
      </c>
      <c r="M23" s="267"/>
      <c r="N23" s="268"/>
      <c r="O23" s="265"/>
      <c r="P23" s="265"/>
      <c r="Q23" s="269"/>
      <c r="R23" s="268"/>
      <c r="S23" s="266"/>
      <c r="T23" s="461"/>
      <c r="U23" s="449"/>
      <c r="V23" s="448"/>
      <c r="W23" s="447"/>
      <c r="X23" s="267"/>
      <c r="Y23" s="266"/>
      <c r="Z23" s="265"/>
      <c r="AA23" s="269"/>
      <c r="AB23" s="268"/>
      <c r="AC23" s="265"/>
      <c r="AD23" s="266"/>
      <c r="AE23" s="265"/>
      <c r="AF23" s="267"/>
      <c r="AG23" s="268"/>
      <c r="AH23" s="265"/>
      <c r="AI23" s="265"/>
      <c r="AJ23" s="266"/>
      <c r="AK23" s="265">
        <f>AT21</f>
        <v>0</v>
      </c>
      <c r="AL23" s="267">
        <f>AU21</f>
        <v>0</v>
      </c>
      <c r="AM23" s="266">
        <f>AV21</f>
        <v>0</v>
      </c>
      <c r="AN23" s="265">
        <f t="shared" ref="AN23:AU23" si="6">AR21</f>
        <v>0</v>
      </c>
      <c r="AO23" s="265">
        <f t="shared" si="6"/>
        <v>0</v>
      </c>
      <c r="AP23" s="265">
        <f t="shared" si="6"/>
        <v>0</v>
      </c>
      <c r="AQ23" s="265">
        <f t="shared" si="6"/>
        <v>0</v>
      </c>
      <c r="AR23" s="267">
        <f t="shared" si="6"/>
        <v>0</v>
      </c>
      <c r="AS23" s="268">
        <f t="shared" si="6"/>
        <v>0</v>
      </c>
      <c r="AT23" s="267">
        <f t="shared" si="6"/>
        <v>0</v>
      </c>
      <c r="AU23" s="266">
        <f t="shared" si="6"/>
        <v>0</v>
      </c>
      <c r="AV23" s="265"/>
      <c r="AW23" s="261"/>
      <c r="AX23" s="264"/>
      <c r="AY23" s="263"/>
      <c r="AZ23" s="262"/>
      <c r="BA23" s="261"/>
      <c r="BB23" s="260"/>
      <c r="BC23" s="259">
        <f>SUM(O23:AW23)</f>
        <v>0</v>
      </c>
    </row>
    <row r="24" spans="1:55" ht="38.25" hidden="1" customHeight="1">
      <c r="A24" s="2139"/>
      <c r="B24" s="2140"/>
      <c r="C24" s="2274" t="s">
        <v>43</v>
      </c>
      <c r="D24" s="2144"/>
      <c r="E24" s="2145"/>
      <c r="F24" s="2146"/>
      <c r="G24" s="2147"/>
      <c r="H24" s="1171"/>
      <c r="I24" s="255"/>
      <c r="J24" s="257"/>
      <c r="K24" s="257"/>
      <c r="L24" s="461" t="s">
        <v>254</v>
      </c>
      <c r="M24" s="255"/>
      <c r="N24" s="258"/>
      <c r="O24" s="256"/>
      <c r="P24" s="256"/>
      <c r="Q24" s="1117"/>
      <c r="R24" s="258"/>
      <c r="S24" s="253"/>
      <c r="T24" s="461"/>
      <c r="U24" s="449"/>
      <c r="V24" s="448"/>
      <c r="W24" s="447"/>
      <c r="X24" s="317"/>
      <c r="Y24" s="253"/>
      <c r="Z24" s="252"/>
      <c r="AA24" s="250"/>
      <c r="AB24" s="254"/>
      <c r="AC24" s="252"/>
      <c r="AD24" s="253"/>
      <c r="AE24" s="252"/>
      <c r="AF24" s="251"/>
      <c r="AG24" s="254"/>
      <c r="AH24" s="252"/>
      <c r="AI24" s="252"/>
      <c r="AJ24" s="253"/>
      <c r="AK24" s="252">
        <f>AJ24+AK23-AK22</f>
        <v>0</v>
      </c>
      <c r="AL24" s="251">
        <f>AK24+AL23-AL22</f>
        <v>0</v>
      </c>
      <c r="AM24" s="253">
        <f>AL24+AM23-AM22</f>
        <v>0</v>
      </c>
      <c r="AN24" s="252">
        <f>AH24+AN23-AN22</f>
        <v>0</v>
      </c>
      <c r="AO24" s="252">
        <f t="shared" ref="AO24:AY24" si="7">AN24+AO23-AO22</f>
        <v>0</v>
      </c>
      <c r="AP24" s="252">
        <f t="shared" si="7"/>
        <v>0</v>
      </c>
      <c r="AQ24" s="252">
        <f t="shared" si="7"/>
        <v>0</v>
      </c>
      <c r="AR24" s="251">
        <f t="shared" si="7"/>
        <v>0</v>
      </c>
      <c r="AS24" s="254">
        <f t="shared" si="7"/>
        <v>0</v>
      </c>
      <c r="AT24" s="251">
        <f t="shared" si="7"/>
        <v>0</v>
      </c>
      <c r="AU24" s="253">
        <f t="shared" si="7"/>
        <v>0</v>
      </c>
      <c r="AV24" s="252">
        <f t="shared" si="7"/>
        <v>0</v>
      </c>
      <c r="AW24" s="249">
        <f t="shared" si="7"/>
        <v>0</v>
      </c>
      <c r="AX24" s="252">
        <f t="shared" si="7"/>
        <v>0</v>
      </c>
      <c r="AY24" s="251">
        <f t="shared" si="7"/>
        <v>0</v>
      </c>
      <c r="AZ24" s="250"/>
      <c r="BA24" s="249"/>
      <c r="BB24" s="248"/>
      <c r="BC24" s="166"/>
    </row>
    <row r="25" spans="1:55" ht="38.25" hidden="1" customHeight="1">
      <c r="A25" s="2141"/>
      <c r="B25" s="2142"/>
      <c r="C25" s="2269" t="s">
        <v>42</v>
      </c>
      <c r="D25" s="2148"/>
      <c r="E25" s="2149"/>
      <c r="F25" s="2275"/>
      <c r="G25" s="2328"/>
      <c r="H25" s="420"/>
      <c r="I25" s="245"/>
      <c r="J25" s="247"/>
      <c r="K25" s="247"/>
      <c r="L25" s="461" t="s">
        <v>254</v>
      </c>
      <c r="M25" s="245"/>
      <c r="N25" s="244"/>
      <c r="O25" s="246"/>
      <c r="P25" s="246"/>
      <c r="Q25" s="387"/>
      <c r="R25" s="244"/>
      <c r="S25" s="361"/>
      <c r="T25" s="461"/>
      <c r="U25" s="449"/>
      <c r="V25" s="448"/>
      <c r="W25" s="447"/>
      <c r="X25" s="358"/>
      <c r="Y25" s="361"/>
      <c r="Z25" s="359"/>
      <c r="AA25" s="2021"/>
      <c r="AB25" s="362"/>
      <c r="AC25" s="359"/>
      <c r="AD25" s="361"/>
      <c r="AE25" s="359"/>
      <c r="AF25" s="358"/>
      <c r="AG25" s="362"/>
      <c r="AH25" s="1345"/>
      <c r="AI25" s="359"/>
      <c r="AJ25" s="361"/>
      <c r="AK25" s="359"/>
      <c r="AL25" s="358">
        <f>AS21</f>
        <v>0</v>
      </c>
      <c r="AM25" s="363">
        <f>AT21</f>
        <v>0</v>
      </c>
      <c r="AN25" s="359">
        <f t="shared" ref="AN25:AY25" si="8">AP21</f>
        <v>0</v>
      </c>
      <c r="AO25" s="359">
        <f t="shared" si="8"/>
        <v>0</v>
      </c>
      <c r="AP25" s="359">
        <f t="shared" si="8"/>
        <v>0</v>
      </c>
      <c r="AQ25" s="359">
        <f t="shared" si="8"/>
        <v>0</v>
      </c>
      <c r="AR25" s="358">
        <f t="shared" si="8"/>
        <v>0</v>
      </c>
      <c r="AS25" s="362">
        <f t="shared" si="8"/>
        <v>0</v>
      </c>
      <c r="AT25" s="358">
        <f t="shared" si="8"/>
        <v>0</v>
      </c>
      <c r="AU25" s="361">
        <f t="shared" si="8"/>
        <v>0</v>
      </c>
      <c r="AV25" s="359">
        <f t="shared" si="8"/>
        <v>0</v>
      </c>
      <c r="AW25" s="356">
        <f t="shared" si="8"/>
        <v>0</v>
      </c>
      <c r="AX25" s="359">
        <f t="shared" si="8"/>
        <v>0</v>
      </c>
      <c r="AY25" s="358">
        <f t="shared" si="8"/>
        <v>0</v>
      </c>
      <c r="AZ25" s="357"/>
      <c r="BA25" s="356"/>
      <c r="BB25" s="355"/>
      <c r="BC25" s="90"/>
    </row>
    <row r="26" spans="1:55" ht="38.25" hidden="1" customHeight="1">
      <c r="A26" s="2098"/>
      <c r="B26" s="2143"/>
      <c r="C26" s="2270" t="s">
        <v>41</v>
      </c>
      <c r="D26" s="2254"/>
      <c r="E26" s="2255"/>
      <c r="F26" s="2256"/>
      <c r="G26" s="2318"/>
      <c r="H26" s="350"/>
      <c r="I26" s="236"/>
      <c r="J26" s="238"/>
      <c r="K26" s="238"/>
      <c r="L26" s="461" t="s">
        <v>254</v>
      </c>
      <c r="M26" s="236"/>
      <c r="N26" s="235"/>
      <c r="O26" s="237"/>
      <c r="P26" s="237"/>
      <c r="Q26" s="1116"/>
      <c r="R26" s="1956"/>
      <c r="S26" s="1957"/>
      <c r="T26" s="461"/>
      <c r="U26" s="449"/>
      <c r="V26" s="448"/>
      <c r="W26" s="447"/>
      <c r="X26" s="232"/>
      <c r="Y26" s="2004"/>
      <c r="Z26" s="426"/>
      <c r="AA26" s="404"/>
      <c r="AB26" s="2034"/>
      <c r="AC26" s="337"/>
      <c r="AD26" s="233"/>
      <c r="AE26" s="337"/>
      <c r="AF26" s="234"/>
      <c r="AG26" s="2034"/>
      <c r="AH26" s="337"/>
      <c r="AI26" s="337"/>
      <c r="AJ26" s="233"/>
      <c r="AK26" s="337">
        <f>AJ26+AK22-AK25</f>
        <v>0</v>
      </c>
      <c r="AL26" s="234"/>
      <c r="AM26" s="233">
        <f>AL26+AM22-AM25</f>
        <v>0</v>
      </c>
      <c r="AN26" s="337">
        <f>AH26+AN22-AN25</f>
        <v>0</v>
      </c>
      <c r="AO26" s="302">
        <f t="shared" ref="AO26:AU26" si="9">AN26+AO22-AO25</f>
        <v>0</v>
      </c>
      <c r="AP26" s="302">
        <f t="shared" si="9"/>
        <v>0</v>
      </c>
      <c r="AQ26" s="302">
        <f t="shared" si="9"/>
        <v>0</v>
      </c>
      <c r="AR26" s="301">
        <f t="shared" si="9"/>
        <v>0</v>
      </c>
      <c r="AS26" s="305">
        <f t="shared" si="9"/>
        <v>0</v>
      </c>
      <c r="AT26" s="301">
        <f t="shared" si="9"/>
        <v>0</v>
      </c>
      <c r="AU26" s="304">
        <f t="shared" si="9"/>
        <v>0</v>
      </c>
      <c r="AV26" s="302"/>
      <c r="AW26" s="303">
        <f>AV26+AW22-AW25</f>
        <v>0</v>
      </c>
      <c r="AX26" s="302">
        <f>AW26+AX22-AX25</f>
        <v>0</v>
      </c>
      <c r="AY26" s="301">
        <f>AX26+AY22-AY25</f>
        <v>0</v>
      </c>
      <c r="AZ26" s="306">
        <f>AY26+AZ22-AZ25</f>
        <v>0</v>
      </c>
      <c r="BA26" s="231"/>
      <c r="BB26" s="230"/>
      <c r="BC26" s="78"/>
    </row>
    <row r="27" spans="1:55" ht="38.25" customHeight="1">
      <c r="A27" s="2361" t="s">
        <v>123</v>
      </c>
      <c r="B27" s="2362"/>
      <c r="C27" s="2362"/>
      <c r="D27" s="2362"/>
      <c r="E27" s="2363"/>
      <c r="F27" s="2167"/>
      <c r="G27" s="1219" t="s">
        <v>49</v>
      </c>
      <c r="H27" s="1265">
        <v>33</v>
      </c>
      <c r="I27" s="481">
        <v>30</v>
      </c>
      <c r="J27" s="482">
        <v>35</v>
      </c>
      <c r="K27" s="482">
        <v>45</v>
      </c>
      <c r="L27" s="480">
        <v>45</v>
      </c>
      <c r="M27" s="481">
        <v>45</v>
      </c>
      <c r="N27" s="1896">
        <v>7</v>
      </c>
      <c r="O27" s="425">
        <v>66</v>
      </c>
      <c r="P27" s="425">
        <v>67</v>
      </c>
      <c r="Q27" s="1721">
        <v>66</v>
      </c>
      <c r="R27" s="1896">
        <v>66</v>
      </c>
      <c r="S27" s="567">
        <v>66</v>
      </c>
      <c r="T27" s="568">
        <v>66</v>
      </c>
      <c r="U27" s="566">
        <v>66</v>
      </c>
      <c r="V27" s="571">
        <v>66</v>
      </c>
      <c r="W27" s="569">
        <v>66</v>
      </c>
      <c r="X27" s="566">
        <v>66</v>
      </c>
      <c r="Y27" s="567">
        <v>66</v>
      </c>
      <c r="Z27" s="568">
        <v>66</v>
      </c>
      <c r="AA27" s="571">
        <v>66</v>
      </c>
      <c r="AB27" s="569">
        <v>66</v>
      </c>
      <c r="AC27" s="568">
        <v>66</v>
      </c>
      <c r="AD27" s="567">
        <v>66</v>
      </c>
      <c r="AE27" s="568">
        <v>67</v>
      </c>
      <c r="AF27" s="566">
        <v>67</v>
      </c>
      <c r="AG27" s="569"/>
      <c r="AH27" s="568"/>
      <c r="AI27" s="568"/>
      <c r="AJ27" s="567"/>
      <c r="AK27" s="568"/>
      <c r="AL27" s="566"/>
      <c r="AM27" s="567"/>
      <c r="AN27" s="568"/>
      <c r="AO27" s="568"/>
      <c r="AP27" s="568"/>
      <c r="AQ27" s="568"/>
      <c r="AR27" s="566"/>
      <c r="AS27" s="569"/>
      <c r="AT27" s="566"/>
      <c r="AU27" s="567"/>
      <c r="AV27" s="568"/>
      <c r="AW27" s="570"/>
      <c r="AX27" s="568"/>
      <c r="AY27" s="566"/>
      <c r="AZ27" s="571"/>
      <c r="BA27" s="572"/>
      <c r="BB27" s="573"/>
      <c r="BC27" s="574">
        <f>SUM(N27:BA27)</f>
        <v>1198</v>
      </c>
    </row>
    <row r="28" spans="1:55" ht="38.25" customHeight="1">
      <c r="A28" s="2364"/>
      <c r="B28" s="2365"/>
      <c r="C28" s="2365"/>
      <c r="D28" s="2365"/>
      <c r="E28" s="2366"/>
      <c r="F28" s="2168"/>
      <c r="G28" s="1220" t="s">
        <v>48</v>
      </c>
      <c r="H28" s="1344">
        <f t="shared" ref="H28" si="10">K27</f>
        <v>45</v>
      </c>
      <c r="I28" s="322">
        <f t="shared" ref="I28" si="11">L27</f>
        <v>45</v>
      </c>
      <c r="J28" s="2087">
        <f t="shared" ref="J28" si="12">M27</f>
        <v>45</v>
      </c>
      <c r="K28" s="282">
        <f>M27</f>
        <v>45</v>
      </c>
      <c r="L28" s="280">
        <f t="shared" ref="L28:AE28" si="13">N27</f>
        <v>7</v>
      </c>
      <c r="M28" s="283">
        <f t="shared" si="13"/>
        <v>66</v>
      </c>
      <c r="N28" s="281">
        <f t="shared" si="13"/>
        <v>67</v>
      </c>
      <c r="O28" s="445">
        <f t="shared" si="13"/>
        <v>66</v>
      </c>
      <c r="P28" s="280">
        <f t="shared" si="13"/>
        <v>66</v>
      </c>
      <c r="Q28" s="297">
        <f t="shared" si="13"/>
        <v>66</v>
      </c>
      <c r="R28" s="281">
        <f t="shared" si="13"/>
        <v>66</v>
      </c>
      <c r="S28" s="282">
        <f t="shared" si="13"/>
        <v>66</v>
      </c>
      <c r="T28" s="286">
        <f t="shared" si="13"/>
        <v>66</v>
      </c>
      <c r="U28" s="287">
        <f t="shared" si="13"/>
        <v>66</v>
      </c>
      <c r="V28" s="1927">
        <f t="shared" si="13"/>
        <v>66</v>
      </c>
      <c r="W28" s="1897">
        <f t="shared" si="13"/>
        <v>66</v>
      </c>
      <c r="X28" s="422">
        <f t="shared" si="13"/>
        <v>66</v>
      </c>
      <c r="Y28" s="282">
        <f t="shared" si="13"/>
        <v>66</v>
      </c>
      <c r="Z28" s="280">
        <f t="shared" si="13"/>
        <v>66</v>
      </c>
      <c r="AA28" s="297">
        <f t="shared" si="13"/>
        <v>66</v>
      </c>
      <c r="AB28" s="281">
        <f t="shared" si="13"/>
        <v>66</v>
      </c>
      <c r="AC28" s="280">
        <f t="shared" si="13"/>
        <v>67</v>
      </c>
      <c r="AD28" s="282">
        <f t="shared" si="13"/>
        <v>67</v>
      </c>
      <c r="AE28" s="280">
        <f t="shared" si="13"/>
        <v>0</v>
      </c>
      <c r="AF28" s="283">
        <f t="shared" ref="AF28" si="14">AI27</f>
        <v>0</v>
      </c>
      <c r="AG28" s="281">
        <f t="shared" ref="AG28" si="15">AJ27</f>
        <v>0</v>
      </c>
      <c r="AH28" s="280">
        <f t="shared" ref="AH28" si="16">AK27</f>
        <v>0</v>
      </c>
      <c r="AI28" s="280">
        <f t="shared" ref="AI28" si="17">AL27</f>
        <v>0</v>
      </c>
      <c r="AJ28" s="282">
        <f t="shared" ref="AJ28" si="18">AM27</f>
        <v>0</v>
      </c>
      <c r="AK28" s="280">
        <f t="shared" ref="AK28" si="19">AN27</f>
        <v>0</v>
      </c>
      <c r="AL28" s="283">
        <f t="shared" ref="AL28" si="20">AO27</f>
        <v>0</v>
      </c>
      <c r="AM28" s="282">
        <f t="shared" ref="AM28:BB28" si="21">AP27</f>
        <v>0</v>
      </c>
      <c r="AN28" s="280">
        <f t="shared" si="21"/>
        <v>0</v>
      </c>
      <c r="AO28" s="277">
        <f t="shared" si="21"/>
        <v>0</v>
      </c>
      <c r="AP28" s="277">
        <f t="shared" si="21"/>
        <v>0</v>
      </c>
      <c r="AQ28" s="277">
        <f t="shared" si="21"/>
        <v>0</v>
      </c>
      <c r="AR28" s="276">
        <f t="shared" si="21"/>
        <v>0</v>
      </c>
      <c r="AS28" s="279">
        <f t="shared" si="21"/>
        <v>0</v>
      </c>
      <c r="AT28" s="276">
        <f t="shared" si="21"/>
        <v>0</v>
      </c>
      <c r="AU28" s="278">
        <f t="shared" si="21"/>
        <v>0</v>
      </c>
      <c r="AV28" s="277">
        <f t="shared" si="21"/>
        <v>0</v>
      </c>
      <c r="AW28" s="274">
        <f t="shared" si="21"/>
        <v>0</v>
      </c>
      <c r="AX28" s="277">
        <f t="shared" si="21"/>
        <v>0</v>
      </c>
      <c r="AY28" s="276">
        <f t="shared" si="21"/>
        <v>0</v>
      </c>
      <c r="AZ28" s="275"/>
      <c r="BA28" s="274">
        <f t="shared" si="21"/>
        <v>0</v>
      </c>
      <c r="BB28" s="273">
        <f t="shared" si="21"/>
        <v>0</v>
      </c>
      <c r="BC28" s="186">
        <f>SUM(L28:AW28)</f>
        <v>1198</v>
      </c>
    </row>
    <row r="29" spans="1:55" ht="48" customHeight="1">
      <c r="A29" s="2367"/>
      <c r="B29" s="2368"/>
      <c r="C29" s="2368"/>
      <c r="D29" s="2368"/>
      <c r="E29" s="2369"/>
      <c r="F29" s="2169"/>
      <c r="G29" s="1221" t="s">
        <v>45</v>
      </c>
      <c r="H29" s="1456">
        <f t="shared" ref="H29" si="22">L27</f>
        <v>45</v>
      </c>
      <c r="I29" s="320">
        <f>M27</f>
        <v>45</v>
      </c>
      <c r="J29" s="266">
        <f t="shared" ref="J29" si="23">N27</f>
        <v>7</v>
      </c>
      <c r="K29" s="266">
        <f t="shared" ref="K29" si="24">O27</f>
        <v>66</v>
      </c>
      <c r="L29" s="265">
        <f t="shared" ref="L29" si="25">P27</f>
        <v>67</v>
      </c>
      <c r="M29" s="267">
        <f t="shared" ref="M29" si="26">Q27</f>
        <v>66</v>
      </c>
      <c r="N29" s="268">
        <f t="shared" ref="N29" si="27">R27</f>
        <v>66</v>
      </c>
      <c r="O29" s="265">
        <f t="shared" ref="O29" si="28">S27</f>
        <v>66</v>
      </c>
      <c r="P29" s="265">
        <f t="shared" ref="P29" si="29">T27</f>
        <v>66</v>
      </c>
      <c r="Q29" s="269">
        <f t="shared" ref="Q29" si="30">U27</f>
        <v>66</v>
      </c>
      <c r="R29" s="268">
        <f t="shared" ref="R29" si="31">V27</f>
        <v>66</v>
      </c>
      <c r="S29" s="266">
        <f t="shared" ref="S29" si="32">W27</f>
        <v>66</v>
      </c>
      <c r="T29" s="265">
        <f t="shared" ref="T29" si="33">X27</f>
        <v>66</v>
      </c>
      <c r="U29" s="267">
        <f t="shared" ref="U29:Y29" si="34">Y27</f>
        <v>66</v>
      </c>
      <c r="V29" s="269">
        <f t="shared" si="34"/>
        <v>66</v>
      </c>
      <c r="W29" s="268">
        <f t="shared" si="34"/>
        <v>66</v>
      </c>
      <c r="X29" s="267">
        <f t="shared" si="34"/>
        <v>66</v>
      </c>
      <c r="Y29" s="266">
        <f t="shared" si="34"/>
        <v>66</v>
      </c>
      <c r="Z29" s="265">
        <f t="shared" ref="Z29" si="35">AD27</f>
        <v>66</v>
      </c>
      <c r="AA29" s="269">
        <f t="shared" ref="AA29" si="36">AE27</f>
        <v>67</v>
      </c>
      <c r="AB29" s="268">
        <f t="shared" ref="AB29" si="37">AF27</f>
        <v>67</v>
      </c>
      <c r="AC29" s="265">
        <f t="shared" ref="AC29" si="38">AG27</f>
        <v>0</v>
      </c>
      <c r="AD29" s="266">
        <f t="shared" ref="AD29" si="39">AH27</f>
        <v>0</v>
      </c>
      <c r="AE29" s="265">
        <f t="shared" ref="AE29" si="40">AI27</f>
        <v>0</v>
      </c>
      <c r="AF29" s="267">
        <f t="shared" ref="AF29" si="41">AJ27</f>
        <v>0</v>
      </c>
      <c r="AG29" s="268">
        <f t="shared" ref="AG29" si="42">AK27</f>
        <v>0</v>
      </c>
      <c r="AH29" s="265">
        <f t="shared" ref="AH29" si="43">AL27</f>
        <v>0</v>
      </c>
      <c r="AI29" s="265">
        <f t="shared" ref="AI29:BB29" si="44">AM27</f>
        <v>0</v>
      </c>
      <c r="AJ29" s="266">
        <f t="shared" si="44"/>
        <v>0</v>
      </c>
      <c r="AK29" s="265">
        <f t="shared" si="44"/>
        <v>0</v>
      </c>
      <c r="AL29" s="267">
        <f t="shared" si="44"/>
        <v>0</v>
      </c>
      <c r="AM29" s="266">
        <f t="shared" si="44"/>
        <v>0</v>
      </c>
      <c r="AN29" s="265">
        <f t="shared" si="44"/>
        <v>0</v>
      </c>
      <c r="AO29" s="265">
        <f t="shared" si="44"/>
        <v>0</v>
      </c>
      <c r="AP29" s="265">
        <f t="shared" si="44"/>
        <v>0</v>
      </c>
      <c r="AQ29" s="265">
        <f t="shared" si="44"/>
        <v>0</v>
      </c>
      <c r="AR29" s="267">
        <f t="shared" si="44"/>
        <v>0</v>
      </c>
      <c r="AS29" s="268">
        <f t="shared" si="44"/>
        <v>0</v>
      </c>
      <c r="AT29" s="267">
        <f t="shared" si="44"/>
        <v>0</v>
      </c>
      <c r="AU29" s="266">
        <f t="shared" si="44"/>
        <v>0</v>
      </c>
      <c r="AV29" s="265">
        <f t="shared" si="44"/>
        <v>0</v>
      </c>
      <c r="AW29" s="575">
        <f t="shared" si="44"/>
        <v>0</v>
      </c>
      <c r="AX29" s="265">
        <f t="shared" si="44"/>
        <v>0</v>
      </c>
      <c r="AY29" s="267"/>
      <c r="AZ29" s="269">
        <f t="shared" si="44"/>
        <v>0</v>
      </c>
      <c r="BA29" s="575">
        <f t="shared" si="44"/>
        <v>0</v>
      </c>
      <c r="BB29" s="576">
        <f t="shared" si="44"/>
        <v>0</v>
      </c>
      <c r="BC29" s="577">
        <f>SUM(J29:AW29)</f>
        <v>1198</v>
      </c>
    </row>
    <row r="30" spans="1:55" ht="38.25" customHeight="1">
      <c r="A30" s="2139"/>
      <c r="B30" s="2140"/>
      <c r="C30" s="2274" t="s">
        <v>43</v>
      </c>
      <c r="D30" s="2144"/>
      <c r="E30" s="2145"/>
      <c r="F30" s="2146"/>
      <c r="G30" s="2147"/>
      <c r="H30" s="1229">
        <v>90</v>
      </c>
      <c r="I30" s="319">
        <f>H30+I29-I28</f>
        <v>90</v>
      </c>
      <c r="J30" s="257">
        <f t="shared" ref="J30" si="45">I30+J29-J28</f>
        <v>52</v>
      </c>
      <c r="K30" s="257">
        <f t="shared" ref="K30" si="46">J30+K29-K28</f>
        <v>73</v>
      </c>
      <c r="L30" s="256">
        <f t="shared" ref="L30" si="47">K30+L29-L28</f>
        <v>133</v>
      </c>
      <c r="M30" s="255">
        <f t="shared" ref="M30" si="48">L30+M29-M28</f>
        <v>133</v>
      </c>
      <c r="N30" s="258">
        <f t="shared" ref="N30" si="49">M30+N29-N28</f>
        <v>132</v>
      </c>
      <c r="O30" s="256">
        <f t="shared" ref="O30" si="50">N30+O29-O28</f>
        <v>132</v>
      </c>
      <c r="P30" s="256">
        <f t="shared" ref="P30" si="51">O30+P29-P28</f>
        <v>132</v>
      </c>
      <c r="Q30" s="1117">
        <f t="shared" ref="Q30" si="52">P30+Q29-Q28</f>
        <v>132</v>
      </c>
      <c r="R30" s="258">
        <f t="shared" ref="R30" si="53">Q30+R29-R28</f>
        <v>132</v>
      </c>
      <c r="S30" s="580">
        <f t="shared" ref="S30" si="54">R30+S29-S28</f>
        <v>132</v>
      </c>
      <c r="T30" s="582">
        <f t="shared" ref="T30" si="55">S30+T29-T28</f>
        <v>132</v>
      </c>
      <c r="U30" s="579">
        <f t="shared" ref="U30" si="56">T30+U29-U28</f>
        <v>132</v>
      </c>
      <c r="V30" s="581">
        <f t="shared" ref="V30" si="57">U30+V29-V28</f>
        <v>132</v>
      </c>
      <c r="W30" s="584">
        <f t="shared" ref="W30" si="58">V30+W29-W28</f>
        <v>132</v>
      </c>
      <c r="X30" s="583">
        <f t="shared" ref="X30" si="59">W30+X29-X28</f>
        <v>132</v>
      </c>
      <c r="Y30" s="580">
        <f t="shared" ref="Y30" si="60">X30+Y29-Y28</f>
        <v>132</v>
      </c>
      <c r="Z30" s="582">
        <f t="shared" ref="Z30" si="61">Y30+Z29-Z28</f>
        <v>132</v>
      </c>
      <c r="AA30" s="581">
        <f t="shared" ref="AA30" si="62">Z30+AA29-AA28</f>
        <v>133</v>
      </c>
      <c r="AB30" s="578">
        <f t="shared" ref="AB30" si="63">AA30+AB29-AB28</f>
        <v>134</v>
      </c>
      <c r="AC30" s="582">
        <f t="shared" ref="AC30" si="64">AB30+AC29-AC28</f>
        <v>67</v>
      </c>
      <c r="AD30" s="580">
        <f t="shared" ref="AD30" si="65">AC30+AD29-AD28</f>
        <v>0</v>
      </c>
      <c r="AE30" s="582">
        <f t="shared" ref="AE30" si="66">AD30+AE29-AE28</f>
        <v>0</v>
      </c>
      <c r="AF30" s="579">
        <f t="shared" ref="AF30" si="67">AE30+AF29-AF28</f>
        <v>0</v>
      </c>
      <c r="AG30" s="578">
        <f t="shared" ref="AG30" si="68">AF30+AG29-AG28</f>
        <v>0</v>
      </c>
      <c r="AH30" s="582">
        <f t="shared" ref="AH30" si="69">AG30+AH29-AH28</f>
        <v>0</v>
      </c>
      <c r="AI30" s="582">
        <f t="shared" ref="AI30" si="70">AH30+AI29-AI28</f>
        <v>0</v>
      </c>
      <c r="AJ30" s="580">
        <f t="shared" ref="AJ30" si="71">AI30+AJ29-AJ28</f>
        <v>0</v>
      </c>
      <c r="AK30" s="582">
        <f t="shared" ref="AK30" si="72">AJ30+AK29-AK28</f>
        <v>0</v>
      </c>
      <c r="AL30" s="579">
        <f t="shared" ref="AL30" si="73">AK30+AL29-AL28</f>
        <v>0</v>
      </c>
      <c r="AM30" s="580">
        <f t="shared" ref="AM30" si="74">AL30+AM29-AM28</f>
        <v>0</v>
      </c>
      <c r="AN30" s="582">
        <f t="shared" ref="AN30" si="75">AM30+AN29-AN28</f>
        <v>0</v>
      </c>
      <c r="AO30" s="582">
        <f t="shared" ref="AO30" si="76">AN30+AO29-AO28</f>
        <v>0</v>
      </c>
      <c r="AP30" s="582">
        <f t="shared" ref="AP30" si="77">AO30+AP29-AP28</f>
        <v>0</v>
      </c>
      <c r="AQ30" s="582">
        <f t="shared" ref="AQ30" si="78">AP30+AQ29-AQ28</f>
        <v>0</v>
      </c>
      <c r="AR30" s="579">
        <f t="shared" ref="AR30" si="79">AQ30+AR29-AR28</f>
        <v>0</v>
      </c>
      <c r="AS30" s="578">
        <f t="shared" ref="AS30" si="80">AR30+AS29-AS28</f>
        <v>0</v>
      </c>
      <c r="AT30" s="579">
        <f t="shared" ref="AT30" si="81">AS30+AT29-AT28</f>
        <v>0</v>
      </c>
      <c r="AU30" s="580">
        <f t="shared" ref="AU30" si="82">AT30+AU29-AU28</f>
        <v>0</v>
      </c>
      <c r="AV30" s="582">
        <f t="shared" ref="AV30" si="83">AU30+AV29-AV28</f>
        <v>0</v>
      </c>
      <c r="AW30" s="585">
        <f t="shared" ref="AW30" si="84">AV30+AW29-AW28</f>
        <v>0</v>
      </c>
      <c r="AX30" s="582">
        <f t="shared" ref="AX30" si="85">AW30+AX29-AX28</f>
        <v>0</v>
      </c>
      <c r="AY30" s="579">
        <f t="shared" ref="AY30" si="86">AX30+AY29-AY28</f>
        <v>0</v>
      </c>
      <c r="AZ30" s="581">
        <f t="shared" ref="AZ30" si="87">AY30+AZ29-AZ28</f>
        <v>0</v>
      </c>
      <c r="BA30" s="585">
        <f t="shared" ref="BA30" si="88">AZ30+BA29-BA28</f>
        <v>0</v>
      </c>
      <c r="BB30" s="586">
        <f t="shared" ref="BB30" si="89">BA30+BB29-BB28</f>
        <v>0</v>
      </c>
      <c r="BC30" s="166"/>
    </row>
    <row r="31" spans="1:55" ht="38.25" customHeight="1">
      <c r="A31" s="2141"/>
      <c r="B31" s="2142"/>
      <c r="C31" s="2269" t="s">
        <v>42</v>
      </c>
      <c r="D31" s="2148"/>
      <c r="E31" s="2149"/>
      <c r="F31" s="2275"/>
      <c r="G31" s="2328"/>
      <c r="H31" s="1227">
        <v>35</v>
      </c>
      <c r="I31" s="316">
        <f>K27</f>
        <v>45</v>
      </c>
      <c r="J31" s="315">
        <f>L27</f>
        <v>45</v>
      </c>
      <c r="K31" s="247">
        <f>M27</f>
        <v>45</v>
      </c>
      <c r="L31" s="246">
        <f t="shared" ref="L31:AH31" si="90">N27</f>
        <v>7</v>
      </c>
      <c r="M31" s="245">
        <f t="shared" si="90"/>
        <v>66</v>
      </c>
      <c r="N31" s="244">
        <f t="shared" si="90"/>
        <v>67</v>
      </c>
      <c r="O31" s="246">
        <f t="shared" si="90"/>
        <v>66</v>
      </c>
      <c r="P31" s="246">
        <f t="shared" si="90"/>
        <v>66</v>
      </c>
      <c r="Q31" s="387">
        <f t="shared" si="90"/>
        <v>66</v>
      </c>
      <c r="R31" s="244">
        <f t="shared" si="90"/>
        <v>66</v>
      </c>
      <c r="S31" s="366">
        <f t="shared" si="90"/>
        <v>66</v>
      </c>
      <c r="T31" s="365">
        <f t="shared" si="90"/>
        <v>66</v>
      </c>
      <c r="U31" s="1104">
        <f t="shared" si="90"/>
        <v>66</v>
      </c>
      <c r="V31" s="1103">
        <f t="shared" si="90"/>
        <v>66</v>
      </c>
      <c r="W31" s="364">
        <f t="shared" si="90"/>
        <v>66</v>
      </c>
      <c r="X31" s="1104">
        <f t="shared" si="90"/>
        <v>66</v>
      </c>
      <c r="Y31" s="366">
        <f t="shared" si="90"/>
        <v>66</v>
      </c>
      <c r="Z31" s="365">
        <f t="shared" si="90"/>
        <v>66</v>
      </c>
      <c r="AA31" s="1103">
        <f t="shared" si="90"/>
        <v>66</v>
      </c>
      <c r="AB31" s="364">
        <f t="shared" si="90"/>
        <v>66</v>
      </c>
      <c r="AC31" s="365">
        <f t="shared" si="90"/>
        <v>67</v>
      </c>
      <c r="AD31" s="366">
        <f t="shared" si="90"/>
        <v>67</v>
      </c>
      <c r="AE31" s="365">
        <f t="shared" si="90"/>
        <v>0</v>
      </c>
      <c r="AF31" s="1104">
        <f t="shared" si="90"/>
        <v>0</v>
      </c>
      <c r="AG31" s="364">
        <f t="shared" si="90"/>
        <v>0</v>
      </c>
      <c r="AH31" s="648">
        <f t="shared" si="90"/>
        <v>0</v>
      </c>
      <c r="AI31" s="365">
        <f t="shared" ref="AI31" si="91">AL27</f>
        <v>0</v>
      </c>
      <c r="AJ31" s="366">
        <f t="shared" ref="AJ31" si="92">AM27</f>
        <v>0</v>
      </c>
      <c r="AK31" s="365">
        <f t="shared" ref="AK31" si="93">AN27</f>
        <v>0</v>
      </c>
      <c r="AL31" s="1104">
        <f t="shared" ref="AL31" si="94">AO27</f>
        <v>0</v>
      </c>
      <c r="AM31" s="589">
        <f t="shared" ref="AM31" si="95">AP27</f>
        <v>0</v>
      </c>
      <c r="AN31" s="365">
        <f t="shared" ref="AN31" si="96">AQ27</f>
        <v>0</v>
      </c>
      <c r="AO31" s="365">
        <f t="shared" ref="AO31" si="97">AR27</f>
        <v>0</v>
      </c>
      <c r="AP31" s="365">
        <f t="shared" ref="AP31" si="98">AS27</f>
        <v>0</v>
      </c>
      <c r="AQ31" s="365">
        <f t="shared" ref="AQ31" si="99">AT27</f>
        <v>0</v>
      </c>
      <c r="AR31" s="1104">
        <f t="shared" ref="AR31" si="100">AU27</f>
        <v>0</v>
      </c>
      <c r="AS31" s="364">
        <f t="shared" ref="AS31" si="101">AV27</f>
        <v>0</v>
      </c>
      <c r="AT31" s="1104">
        <f t="shared" ref="AT31" si="102">AW27</f>
        <v>0</v>
      </c>
      <c r="AU31" s="366">
        <f t="shared" ref="AU31" si="103">AX27</f>
        <v>0</v>
      </c>
      <c r="AV31" s="365">
        <f t="shared" ref="AV31" si="104">AY27</f>
        <v>0</v>
      </c>
      <c r="AW31" s="590">
        <f t="shared" ref="AW31" si="105">AZ27</f>
        <v>0</v>
      </c>
      <c r="AX31" s="365">
        <f t="shared" ref="AX31" si="106">BA27</f>
        <v>0</v>
      </c>
      <c r="AY31" s="1104">
        <f t="shared" ref="AY31" si="107">BB27</f>
        <v>0</v>
      </c>
      <c r="AZ31" s="1103"/>
      <c r="BA31" s="590">
        <f t="shared" ref="BA31" si="108">BD27</f>
        <v>0</v>
      </c>
      <c r="BB31" s="1105">
        <f t="shared" ref="BB31" si="109">BE27</f>
        <v>0</v>
      </c>
      <c r="BC31" s="210"/>
    </row>
    <row r="32" spans="1:55" ht="38.25" customHeight="1" thickBot="1">
      <c r="A32" s="2098"/>
      <c r="B32" s="2143"/>
      <c r="C32" s="2270" t="s">
        <v>41</v>
      </c>
      <c r="D32" s="2254"/>
      <c r="E32" s="2255"/>
      <c r="F32" s="2256"/>
      <c r="G32" s="2318"/>
      <c r="H32" s="1228"/>
      <c r="I32" s="309">
        <f>H32+I28-I31</f>
        <v>0</v>
      </c>
      <c r="J32" s="308">
        <f t="shared" ref="J32" si="110">I32+J28-J31</f>
        <v>0</v>
      </c>
      <c r="K32" s="238">
        <f t="shared" ref="K32" si="111">J32+K28-K31</f>
        <v>0</v>
      </c>
      <c r="L32" s="237">
        <f t="shared" ref="L32" si="112">K32+L28-L31</f>
        <v>0</v>
      </c>
      <c r="M32" s="236">
        <f t="shared" ref="M32" si="113">L32+M28-M31</f>
        <v>0</v>
      </c>
      <c r="N32" s="235">
        <f t="shared" ref="N32" si="114">M32+N28-N31</f>
        <v>0</v>
      </c>
      <c r="O32" s="237">
        <f t="shared" ref="O32" si="115">N32+O28-O31</f>
        <v>0</v>
      </c>
      <c r="P32" s="237">
        <f t="shared" ref="P32" si="116">O32+P28-P31</f>
        <v>0</v>
      </c>
      <c r="Q32" s="1116">
        <f t="shared" ref="Q32" si="117">P32+Q28-Q31</f>
        <v>0</v>
      </c>
      <c r="R32" s="235">
        <f t="shared" ref="R32" si="118">Q32+R28-R31</f>
        <v>0</v>
      </c>
      <c r="S32" s="692">
        <f t="shared" ref="S32" si="119">R32+S28-S31</f>
        <v>0</v>
      </c>
      <c r="T32" s="618">
        <f t="shared" ref="T32" si="120">S32+T28-T31</f>
        <v>0</v>
      </c>
      <c r="U32" s="613">
        <f t="shared" ref="U32" si="121">T32+U28-U31</f>
        <v>0</v>
      </c>
      <c r="V32" s="615">
        <f t="shared" ref="V32" si="122">U32+V28-V31</f>
        <v>0</v>
      </c>
      <c r="W32" s="616">
        <f t="shared" ref="W32" si="123">V32+W28-W31</f>
        <v>0</v>
      </c>
      <c r="X32" s="613">
        <f t="shared" ref="X32" si="124">W32+X28-X31</f>
        <v>0</v>
      </c>
      <c r="Y32" s="1649">
        <f t="shared" ref="Y32" si="125">X32+Y28-Y31</f>
        <v>0</v>
      </c>
      <c r="Z32" s="1187">
        <f t="shared" ref="Z32" si="126">Y32+Z28-Z31</f>
        <v>0</v>
      </c>
      <c r="AA32" s="404">
        <f t="shared" ref="AA32" si="127">Z32+AA28-AA31</f>
        <v>0</v>
      </c>
      <c r="AB32" s="408">
        <f t="shared" ref="AB32" si="128">AA32+AB28-AB31</f>
        <v>0</v>
      </c>
      <c r="AC32" s="406">
        <f t="shared" ref="AC32" si="129">AB32+AC28-AC31</f>
        <v>0</v>
      </c>
      <c r="AD32" s="407">
        <f t="shared" ref="AD32" si="130">AC32+AD28-AD31</f>
        <v>0</v>
      </c>
      <c r="AE32" s="406">
        <f t="shared" ref="AE32" si="131">AD32+AE28-AE31</f>
        <v>0</v>
      </c>
      <c r="AF32" s="405">
        <f t="shared" ref="AF32" si="132">AE32+AF28-AF31</f>
        <v>0</v>
      </c>
      <c r="AG32" s="408">
        <f t="shared" ref="AG32" si="133">AF32+AG28-AG31</f>
        <v>0</v>
      </c>
      <c r="AH32" s="406">
        <f t="shared" ref="AH32" si="134">AG32+AH28-AH31</f>
        <v>0</v>
      </c>
      <c r="AI32" s="406">
        <f t="shared" ref="AI32" si="135">AH32+AI28-AI31</f>
        <v>0</v>
      </c>
      <c r="AJ32" s="407">
        <f t="shared" ref="AJ32" si="136">AI32+AJ28-AJ31</f>
        <v>0</v>
      </c>
      <c r="AK32" s="406">
        <f t="shared" ref="AK32" si="137">AJ32+AK28-AK31</f>
        <v>0</v>
      </c>
      <c r="AL32" s="405">
        <f t="shared" ref="AL32" si="138">AK32+AL28-AL31</f>
        <v>0</v>
      </c>
      <c r="AM32" s="407">
        <f t="shared" ref="AM32" si="139">AL32+AM28-AM31</f>
        <v>0</v>
      </c>
      <c r="AN32" s="406">
        <f t="shared" ref="AN32" si="140">AM32+AN28-AN31</f>
        <v>0</v>
      </c>
      <c r="AO32" s="618">
        <f t="shared" ref="AO32" si="141">AN32+AO28-AO31</f>
        <v>0</v>
      </c>
      <c r="AP32" s="618">
        <f t="shared" ref="AP32" si="142">AO32+AP28-AP31</f>
        <v>0</v>
      </c>
      <c r="AQ32" s="618">
        <f t="shared" ref="AQ32" si="143">AP32+AQ28-AQ31</f>
        <v>0</v>
      </c>
      <c r="AR32" s="613">
        <f t="shared" ref="AR32" si="144">AQ32+AR28-AR31</f>
        <v>0</v>
      </c>
      <c r="AS32" s="616">
        <f t="shared" ref="AS32" si="145">AR32+AS28-AS31</f>
        <v>0</v>
      </c>
      <c r="AT32" s="613">
        <f t="shared" ref="AT32" si="146">AS32+AT28-AT31</f>
        <v>0</v>
      </c>
      <c r="AU32" s="614">
        <f t="shared" ref="AU32" si="147">AT32+AU28-AU31</f>
        <v>0</v>
      </c>
      <c r="AV32" s="618">
        <f t="shared" ref="AV32" si="148">AU32+AV28-AV31</f>
        <v>0</v>
      </c>
      <c r="AW32" s="619">
        <f t="shared" ref="AW32" si="149">AV32+AW28-AW31</f>
        <v>0</v>
      </c>
      <c r="AX32" s="618">
        <f t="shared" ref="AX32" si="150">AW32+AX28-AX31</f>
        <v>0</v>
      </c>
      <c r="AY32" s="613">
        <f t="shared" ref="AY32" si="151">AX32+AY28-AY31</f>
        <v>0</v>
      </c>
      <c r="AZ32" s="615">
        <f t="shared" ref="AZ32" si="152">AY32+AZ28-AZ31</f>
        <v>0</v>
      </c>
      <c r="BA32" s="619">
        <f t="shared" ref="BA32" si="153">AZ32+BA28-BA31</f>
        <v>0</v>
      </c>
      <c r="BB32" s="620">
        <f t="shared" ref="BB32" si="154">BA32+BB28-BB31</f>
        <v>0</v>
      </c>
      <c r="BC32" s="708"/>
    </row>
    <row r="33" spans="1:55" ht="38.25" customHeight="1">
      <c r="A33" s="2361" t="s">
        <v>122</v>
      </c>
      <c r="B33" s="2362"/>
      <c r="C33" s="2362"/>
      <c r="D33" s="2362"/>
      <c r="E33" s="2363"/>
      <c r="F33" s="2370"/>
      <c r="G33" s="1219" t="s">
        <v>49</v>
      </c>
      <c r="H33" s="1265">
        <v>10</v>
      </c>
      <c r="I33" s="481">
        <v>10</v>
      </c>
      <c r="J33" s="482">
        <v>10</v>
      </c>
      <c r="K33" s="483"/>
      <c r="L33" s="425"/>
      <c r="M33" s="427"/>
      <c r="N33" s="1896">
        <v>60</v>
      </c>
      <c r="O33" s="480">
        <v>0</v>
      </c>
      <c r="P33" s="425">
        <v>0</v>
      </c>
      <c r="Q33" s="1721">
        <v>0</v>
      </c>
      <c r="R33" s="1896">
        <v>0</v>
      </c>
      <c r="S33" s="567">
        <v>0</v>
      </c>
      <c r="T33" s="568">
        <v>0</v>
      </c>
      <c r="U33" s="566">
        <v>0</v>
      </c>
      <c r="V33" s="571">
        <v>0</v>
      </c>
      <c r="W33" s="569">
        <v>0</v>
      </c>
      <c r="X33" s="566">
        <v>0</v>
      </c>
      <c r="Y33" s="567">
        <v>0</v>
      </c>
      <c r="Z33" s="568">
        <v>0</v>
      </c>
      <c r="AA33" s="571">
        <v>0</v>
      </c>
      <c r="AB33" s="569">
        <v>0</v>
      </c>
      <c r="AC33" s="568">
        <v>0</v>
      </c>
      <c r="AD33" s="567">
        <v>0</v>
      </c>
      <c r="AE33" s="568">
        <v>0</v>
      </c>
      <c r="AF33" s="566">
        <v>0</v>
      </c>
      <c r="AG33" s="569"/>
      <c r="AH33" s="568"/>
      <c r="AI33" s="568"/>
      <c r="AJ33" s="567"/>
      <c r="AK33" s="568"/>
      <c r="AL33" s="566"/>
      <c r="AM33" s="567"/>
      <c r="AN33" s="568"/>
      <c r="AO33" s="568"/>
      <c r="AP33" s="568"/>
      <c r="AQ33" s="568"/>
      <c r="AR33" s="566"/>
      <c r="AS33" s="569"/>
      <c r="AT33" s="566"/>
      <c r="AU33" s="567"/>
      <c r="AV33" s="568"/>
      <c r="AW33" s="570"/>
      <c r="AX33" s="568"/>
      <c r="AY33" s="566"/>
      <c r="AZ33" s="571"/>
      <c r="BA33" s="572"/>
      <c r="BB33" s="573"/>
      <c r="BC33" s="574">
        <f>SUM(L33:BB33)</f>
        <v>60</v>
      </c>
    </row>
    <row r="34" spans="1:55" ht="38.25" customHeight="1">
      <c r="A34" s="2364"/>
      <c r="B34" s="2365"/>
      <c r="C34" s="2365"/>
      <c r="D34" s="2365"/>
      <c r="E34" s="2366"/>
      <c r="F34" s="2371"/>
      <c r="G34" s="1220" t="s">
        <v>48</v>
      </c>
      <c r="H34" s="1343">
        <f t="shared" ref="H34" si="155">K33</f>
        <v>0</v>
      </c>
      <c r="I34" s="422">
        <f t="shared" ref="I34" si="156">L33</f>
        <v>0</v>
      </c>
      <c r="J34" s="446"/>
      <c r="K34" s="282"/>
      <c r="L34" s="280">
        <v>60</v>
      </c>
      <c r="M34" s="276"/>
      <c r="N34" s="1897">
        <f t="shared" ref="N34" si="157">Q33</f>
        <v>0</v>
      </c>
      <c r="O34" s="445">
        <f t="shared" ref="O34" si="158">R33</f>
        <v>0</v>
      </c>
      <c r="P34" s="445">
        <f t="shared" ref="P34" si="159">S33</f>
        <v>0</v>
      </c>
      <c r="Q34" s="1927">
        <f t="shared" ref="Q34" si="160">T33</f>
        <v>0</v>
      </c>
      <c r="R34" s="1897">
        <f t="shared" ref="R34" si="161">U33</f>
        <v>0</v>
      </c>
      <c r="S34" s="282">
        <f t="shared" ref="S34" si="162">V33</f>
        <v>0</v>
      </c>
      <c r="T34" s="286">
        <f t="shared" ref="T34" si="163">W33</f>
        <v>0</v>
      </c>
      <c r="U34" s="287">
        <f t="shared" ref="U34" si="164">X33</f>
        <v>0</v>
      </c>
      <c r="V34" s="297">
        <f t="shared" ref="V34" si="165">Y33</f>
        <v>0</v>
      </c>
      <c r="W34" s="281">
        <f t="shared" ref="W34" si="166">Z33</f>
        <v>0</v>
      </c>
      <c r="X34" s="283">
        <f t="shared" ref="X34" si="167">AA33</f>
        <v>0</v>
      </c>
      <c r="Y34" s="282">
        <f t="shared" ref="Y34" si="168">AB33</f>
        <v>0</v>
      </c>
      <c r="Z34" s="280">
        <f t="shared" ref="Z34" si="169">AC33</f>
        <v>0</v>
      </c>
      <c r="AA34" s="297">
        <f t="shared" ref="AA34" si="170">AD33</f>
        <v>0</v>
      </c>
      <c r="AB34" s="281">
        <f t="shared" ref="AB34" si="171">AE33</f>
        <v>0</v>
      </c>
      <c r="AC34" s="280">
        <f t="shared" ref="AC34" si="172">AF33</f>
        <v>0</v>
      </c>
      <c r="AD34" s="282">
        <f t="shared" ref="AD34" si="173">AG33</f>
        <v>0</v>
      </c>
      <c r="AE34" s="280">
        <f t="shared" ref="AE34" si="174">AH33</f>
        <v>0</v>
      </c>
      <c r="AF34" s="283">
        <f t="shared" ref="AF34" si="175">AI33</f>
        <v>0</v>
      </c>
      <c r="AG34" s="281">
        <f t="shared" ref="AG34" si="176">AJ33</f>
        <v>0</v>
      </c>
      <c r="AH34" s="280">
        <f t="shared" ref="AH34" si="177">AK33</f>
        <v>0</v>
      </c>
      <c r="AI34" s="280">
        <f t="shared" ref="AI34" si="178">AL33</f>
        <v>0</v>
      </c>
      <c r="AJ34" s="282">
        <f t="shared" ref="AJ34" si="179">AM33</f>
        <v>0</v>
      </c>
      <c r="AK34" s="280">
        <f t="shared" ref="AK34" si="180">AN33</f>
        <v>0</v>
      </c>
      <c r="AL34" s="283">
        <f t="shared" ref="AL34" si="181">AO33</f>
        <v>0</v>
      </c>
      <c r="AM34" s="282">
        <f t="shared" ref="AM34" si="182">AP33</f>
        <v>0</v>
      </c>
      <c r="AN34" s="280">
        <f t="shared" ref="AN34" si="183">AQ33</f>
        <v>0</v>
      </c>
      <c r="AO34" s="280">
        <f t="shared" ref="AO34" si="184">AR33</f>
        <v>0</v>
      </c>
      <c r="AP34" s="280">
        <f t="shared" ref="AP34" si="185">AS33</f>
        <v>0</v>
      </c>
      <c r="AQ34" s="280">
        <f t="shared" ref="AQ34" si="186">AT33</f>
        <v>0</v>
      </c>
      <c r="AR34" s="283">
        <f t="shared" ref="AR34" si="187">AU33</f>
        <v>0</v>
      </c>
      <c r="AS34" s="281">
        <f t="shared" ref="AS34" si="188">AV33</f>
        <v>0</v>
      </c>
      <c r="AT34" s="283">
        <f t="shared" ref="AT34" si="189">AW33</f>
        <v>0</v>
      </c>
      <c r="AU34" s="282">
        <f t="shared" ref="AU34" si="190">AX33</f>
        <v>0</v>
      </c>
      <c r="AV34" s="280">
        <f t="shared" ref="AV34" si="191">AY33</f>
        <v>0</v>
      </c>
      <c r="AW34" s="274">
        <f t="shared" ref="AW34:BB34" si="192">AZ33</f>
        <v>0</v>
      </c>
      <c r="AX34" s="277">
        <f t="shared" si="192"/>
        <v>0</v>
      </c>
      <c r="AY34" s="276">
        <f t="shared" si="192"/>
        <v>0</v>
      </c>
      <c r="AZ34" s="275"/>
      <c r="BA34" s="274">
        <f t="shared" si="192"/>
        <v>0</v>
      </c>
      <c r="BB34" s="273">
        <f t="shared" si="192"/>
        <v>0</v>
      </c>
      <c r="BC34" s="186">
        <f>SUM(H34:AW34)</f>
        <v>60</v>
      </c>
    </row>
    <row r="35" spans="1:55" ht="48" customHeight="1">
      <c r="A35" s="2367"/>
      <c r="B35" s="2368"/>
      <c r="C35" s="2368"/>
      <c r="D35" s="2368"/>
      <c r="E35" s="2369"/>
      <c r="F35" s="2372"/>
      <c r="G35" s="1221" t="s">
        <v>45</v>
      </c>
      <c r="H35" s="575">
        <f t="shared" ref="H35" si="193">L33</f>
        <v>0</v>
      </c>
      <c r="I35" s="267">
        <f t="shared" ref="I35" si="194">M33</f>
        <v>0</v>
      </c>
      <c r="J35" s="444">
        <f t="shared" ref="J35" si="195">N33</f>
        <v>60</v>
      </c>
      <c r="K35" s="266">
        <f t="shared" ref="K35" si="196">O33</f>
        <v>0</v>
      </c>
      <c r="L35" s="265">
        <f t="shared" ref="L35" si="197">P33</f>
        <v>0</v>
      </c>
      <c r="M35" s="421">
        <f t="shared" ref="M35" si="198">Q33</f>
        <v>0</v>
      </c>
      <c r="N35" s="1898">
        <f t="shared" ref="N35" si="199">R33</f>
        <v>0</v>
      </c>
      <c r="O35" s="1329">
        <f t="shared" ref="O35" si="200">S33</f>
        <v>0</v>
      </c>
      <c r="P35" s="265">
        <f t="shared" ref="P35" si="201">T33</f>
        <v>0</v>
      </c>
      <c r="Q35" s="269">
        <f t="shared" ref="Q35" si="202">U33</f>
        <v>0</v>
      </c>
      <c r="R35" s="268">
        <f t="shared" ref="R35" si="203">V33</f>
        <v>0</v>
      </c>
      <c r="S35" s="266">
        <f t="shared" ref="S35" si="204">W33</f>
        <v>0</v>
      </c>
      <c r="T35" s="265">
        <f t="shared" ref="T35" si="205">X33</f>
        <v>0</v>
      </c>
      <c r="U35" s="267">
        <f t="shared" ref="U35" si="206">Y33</f>
        <v>0</v>
      </c>
      <c r="V35" s="269">
        <f t="shared" ref="V35" si="207">Z33</f>
        <v>0</v>
      </c>
      <c r="W35" s="268">
        <f t="shared" ref="W35" si="208">AA33</f>
        <v>0</v>
      </c>
      <c r="X35" s="267">
        <f t="shared" ref="X35" si="209">AB33</f>
        <v>0</v>
      </c>
      <c r="Y35" s="266">
        <f t="shared" ref="Y35" si="210">AC33</f>
        <v>0</v>
      </c>
      <c r="Z35" s="265">
        <f t="shared" ref="Z35" si="211">AD33</f>
        <v>0</v>
      </c>
      <c r="AA35" s="269">
        <f t="shared" ref="AA35" si="212">AE33</f>
        <v>0</v>
      </c>
      <c r="AB35" s="268">
        <f t="shared" ref="AB35" si="213">AF33</f>
        <v>0</v>
      </c>
      <c r="AC35" s="265">
        <f t="shared" ref="AC35" si="214">AG33</f>
        <v>0</v>
      </c>
      <c r="AD35" s="266">
        <f t="shared" ref="AD35" si="215">AH33</f>
        <v>0</v>
      </c>
      <c r="AE35" s="265">
        <f t="shared" ref="AE35" si="216">AI33</f>
        <v>0</v>
      </c>
      <c r="AF35" s="267">
        <f t="shared" ref="AF35" si="217">AJ33</f>
        <v>0</v>
      </c>
      <c r="AG35" s="268">
        <f t="shared" ref="AG35" si="218">AK33</f>
        <v>0</v>
      </c>
      <c r="AH35" s="265">
        <f t="shared" ref="AH35" si="219">AL33</f>
        <v>0</v>
      </c>
      <c r="AI35" s="265">
        <f t="shared" ref="AI35" si="220">AM33</f>
        <v>0</v>
      </c>
      <c r="AJ35" s="266">
        <f t="shared" ref="AJ35:BB35" si="221">AN33</f>
        <v>0</v>
      </c>
      <c r="AK35" s="265">
        <f t="shared" si="221"/>
        <v>0</v>
      </c>
      <c r="AL35" s="267">
        <f t="shared" si="221"/>
        <v>0</v>
      </c>
      <c r="AM35" s="266">
        <f t="shared" si="221"/>
        <v>0</v>
      </c>
      <c r="AN35" s="265">
        <f t="shared" si="221"/>
        <v>0</v>
      </c>
      <c r="AO35" s="265">
        <f t="shared" si="221"/>
        <v>0</v>
      </c>
      <c r="AP35" s="265">
        <f t="shared" si="221"/>
        <v>0</v>
      </c>
      <c r="AQ35" s="265">
        <f t="shared" si="221"/>
        <v>0</v>
      </c>
      <c r="AR35" s="267">
        <f t="shared" si="221"/>
        <v>0</v>
      </c>
      <c r="AS35" s="268">
        <f t="shared" si="221"/>
        <v>0</v>
      </c>
      <c r="AT35" s="267">
        <f t="shared" si="221"/>
        <v>0</v>
      </c>
      <c r="AU35" s="266">
        <f t="shared" si="221"/>
        <v>0</v>
      </c>
      <c r="AV35" s="265">
        <f t="shared" si="221"/>
        <v>0</v>
      </c>
      <c r="AW35" s="575">
        <f t="shared" si="221"/>
        <v>0</v>
      </c>
      <c r="AX35" s="265">
        <f t="shared" si="221"/>
        <v>0</v>
      </c>
      <c r="AY35" s="267"/>
      <c r="AZ35" s="269">
        <f t="shared" si="221"/>
        <v>0</v>
      </c>
      <c r="BA35" s="575">
        <f t="shared" si="221"/>
        <v>0</v>
      </c>
      <c r="BB35" s="576">
        <f t="shared" si="221"/>
        <v>0</v>
      </c>
      <c r="BC35" s="577">
        <f>SUM(H35:AW35)</f>
        <v>60</v>
      </c>
    </row>
    <row r="36" spans="1:55" ht="38.25" customHeight="1">
      <c r="A36" s="2139"/>
      <c r="B36" s="2140"/>
      <c r="C36" s="2274" t="s">
        <v>43</v>
      </c>
      <c r="D36" s="2144"/>
      <c r="E36" s="2145"/>
      <c r="F36" s="2373"/>
      <c r="G36" s="2374"/>
      <c r="H36" s="585">
        <f t="shared" ref="H36:K36" si="222">G36+H35-H34</f>
        <v>0</v>
      </c>
      <c r="I36" s="579">
        <f>H36+I35-I34</f>
        <v>0</v>
      </c>
      <c r="J36" s="257">
        <f t="shared" si="222"/>
        <v>60</v>
      </c>
      <c r="K36" s="580">
        <f t="shared" si="222"/>
        <v>60</v>
      </c>
      <c r="L36" s="582">
        <f t="shared" ref="L36" si="223">K36+L35-L34</f>
        <v>0</v>
      </c>
      <c r="M36" s="579">
        <f t="shared" ref="M36" si="224">L36+M35-M34</f>
        <v>0</v>
      </c>
      <c r="N36" s="578">
        <f t="shared" ref="N36" si="225">M36+N35-N34</f>
        <v>0</v>
      </c>
      <c r="O36" s="1276">
        <f t="shared" ref="O36" si="226">N36+O35-O34</f>
        <v>0</v>
      </c>
      <c r="P36" s="581">
        <f t="shared" ref="P36" si="227">O36+P35-P34</f>
        <v>0</v>
      </c>
      <c r="Q36" s="581">
        <f t="shared" ref="Q36" si="228">P36+Q35-Q34</f>
        <v>0</v>
      </c>
      <c r="R36" s="258">
        <f t="shared" ref="R36" si="229">Q36+R35-R34</f>
        <v>0</v>
      </c>
      <c r="S36" s="580">
        <f t="shared" ref="S36" si="230">R36+S35-S34</f>
        <v>0</v>
      </c>
      <c r="T36" s="582">
        <f t="shared" ref="T36" si="231">S36+T35-T34</f>
        <v>0</v>
      </c>
      <c r="U36" s="579">
        <f t="shared" ref="U36" si="232">T36+U35-U34</f>
        <v>0</v>
      </c>
      <c r="V36" s="581">
        <f t="shared" ref="V36" si="233">U36+V35-V34</f>
        <v>0</v>
      </c>
      <c r="W36" s="584">
        <f t="shared" ref="W36" si="234">V36+W35-W34</f>
        <v>0</v>
      </c>
      <c r="X36" s="583">
        <f t="shared" ref="X36" si="235">W36+X35-X34</f>
        <v>0</v>
      </c>
      <c r="Y36" s="718">
        <f t="shared" ref="Y36" si="236">X36+Y35-Y34</f>
        <v>0</v>
      </c>
      <c r="Z36" s="582">
        <f t="shared" ref="Z36" si="237">Y36+Z35-Z34</f>
        <v>0</v>
      </c>
      <c r="AA36" s="581">
        <f t="shared" ref="AA36" si="238">Z36+AA35-AA34</f>
        <v>0</v>
      </c>
      <c r="AB36" s="578">
        <f t="shared" ref="AB36" si="239">AA36+AB35-AB34</f>
        <v>0</v>
      </c>
      <c r="AC36" s="582">
        <f t="shared" ref="AC36" si="240">AB36+AC35-AC34</f>
        <v>0</v>
      </c>
      <c r="AD36" s="580">
        <f t="shared" ref="AD36" si="241">AC36+AD35-AD34</f>
        <v>0</v>
      </c>
      <c r="AE36" s="582">
        <f t="shared" ref="AE36" si="242">AD36+AE35-AE34</f>
        <v>0</v>
      </c>
      <c r="AF36" s="579">
        <f t="shared" ref="AF36" si="243">AE36+AF35-AF34</f>
        <v>0</v>
      </c>
      <c r="AG36" s="578">
        <f t="shared" ref="AG36" si="244">AF36+AG35-AG34</f>
        <v>0</v>
      </c>
      <c r="AH36" s="582">
        <f t="shared" ref="AH36" si="245">AG36+AH35-AH34</f>
        <v>0</v>
      </c>
      <c r="AI36" s="582">
        <f t="shared" ref="AI36" si="246">AH36+AI35-AI34</f>
        <v>0</v>
      </c>
      <c r="AJ36" s="580">
        <f t="shared" ref="AJ36" si="247">AI36+AJ35-AJ34</f>
        <v>0</v>
      </c>
      <c r="AK36" s="582">
        <f t="shared" ref="AK36" si="248">AJ36+AK35-AK34</f>
        <v>0</v>
      </c>
      <c r="AL36" s="579">
        <f t="shared" ref="AL36" si="249">AK36+AL35-AL34</f>
        <v>0</v>
      </c>
      <c r="AM36" s="580">
        <f t="shared" ref="AM36" si="250">AL36+AM35-AM34</f>
        <v>0</v>
      </c>
      <c r="AN36" s="582">
        <f t="shared" ref="AN36" si="251">AM36+AN35-AN34</f>
        <v>0</v>
      </c>
      <c r="AO36" s="582">
        <f t="shared" ref="AO36" si="252">AN36+AO35-AO34</f>
        <v>0</v>
      </c>
      <c r="AP36" s="582">
        <f t="shared" ref="AP36" si="253">AO36+AP35-AP34</f>
        <v>0</v>
      </c>
      <c r="AQ36" s="582">
        <f t="shared" ref="AQ36" si="254">AP36+AQ35-AQ34</f>
        <v>0</v>
      </c>
      <c r="AR36" s="579">
        <f t="shared" ref="AR36" si="255">AQ36+AR35-AR34</f>
        <v>0</v>
      </c>
      <c r="AS36" s="584">
        <f t="shared" ref="AS36" si="256">AR36+AS35-AS34</f>
        <v>0</v>
      </c>
      <c r="AT36" s="579">
        <f t="shared" ref="AT36" si="257">AS36+AT35-AT34</f>
        <v>0</v>
      </c>
      <c r="AU36" s="580">
        <f t="shared" ref="AU36" si="258">AT36+AU35-AU34</f>
        <v>0</v>
      </c>
      <c r="AV36" s="582">
        <f t="shared" ref="AV36" si="259">AU36+AV35-AV34</f>
        <v>0</v>
      </c>
      <c r="AW36" s="585">
        <f t="shared" ref="AW36" si="260">AV36+AW35-AW34</f>
        <v>0</v>
      </c>
      <c r="AX36" s="582">
        <f t="shared" ref="AX36" si="261">AW36+AX35-AX34</f>
        <v>0</v>
      </c>
      <c r="AY36" s="579">
        <f t="shared" ref="AY36" si="262">AX36+AY35-AY34</f>
        <v>0</v>
      </c>
      <c r="AZ36" s="581">
        <f t="shared" ref="AZ36" si="263">AY36+AZ35-AZ34</f>
        <v>0</v>
      </c>
      <c r="BA36" s="585">
        <f t="shared" ref="BA36" si="264">AZ36+BA35-BA34</f>
        <v>0</v>
      </c>
      <c r="BB36" s="586">
        <f t="shared" ref="BB36" si="265">BA36+BB35-BB34</f>
        <v>0</v>
      </c>
      <c r="BC36" s="166"/>
    </row>
    <row r="37" spans="1:55" ht="38.25" customHeight="1">
      <c r="A37" s="2141"/>
      <c r="B37" s="2142"/>
      <c r="C37" s="2269" t="s">
        <v>42</v>
      </c>
      <c r="D37" s="2148"/>
      <c r="E37" s="2149"/>
      <c r="F37" s="2375"/>
      <c r="G37" s="2376"/>
      <c r="H37" s="1227">
        <f t="shared" ref="H37:J37" si="266">K33</f>
        <v>0</v>
      </c>
      <c r="I37" s="441">
        <f t="shared" si="266"/>
        <v>0</v>
      </c>
      <c r="J37" s="443">
        <f t="shared" si="266"/>
        <v>0</v>
      </c>
      <c r="K37" s="247"/>
      <c r="L37" s="246">
        <v>60</v>
      </c>
      <c r="M37" s="316">
        <f t="shared" ref="M37" si="267">P33</f>
        <v>0</v>
      </c>
      <c r="N37" s="1726">
        <f t="shared" ref="N37" si="268">Q33</f>
        <v>0</v>
      </c>
      <c r="O37" s="442">
        <f t="shared" ref="O37" si="269">R33</f>
        <v>0</v>
      </c>
      <c r="P37" s="442">
        <f t="shared" ref="P37" si="270">S33</f>
        <v>0</v>
      </c>
      <c r="Q37" s="1706">
        <f t="shared" ref="Q37" si="271">T33</f>
        <v>0</v>
      </c>
      <c r="R37" s="1726">
        <f t="shared" ref="R37" si="272">U33</f>
        <v>0</v>
      </c>
      <c r="S37" s="366">
        <f t="shared" ref="S37" si="273">V33</f>
        <v>0</v>
      </c>
      <c r="T37" s="365">
        <f t="shared" ref="T37" si="274">W33</f>
        <v>0</v>
      </c>
      <c r="U37" s="1104">
        <f t="shared" ref="U37" si="275">X33</f>
        <v>0</v>
      </c>
      <c r="V37" s="1103">
        <f t="shared" ref="V37" si="276">Y33</f>
        <v>0</v>
      </c>
      <c r="W37" s="364">
        <f t="shared" ref="W37" si="277">Z33</f>
        <v>0</v>
      </c>
      <c r="X37" s="1104">
        <f t="shared" ref="X37" si="278">AA33</f>
        <v>0</v>
      </c>
      <c r="Y37" s="366">
        <f t="shared" ref="Y37" si="279">AB33</f>
        <v>0</v>
      </c>
      <c r="Z37" s="365">
        <f t="shared" ref="Z37" si="280">AC33</f>
        <v>0</v>
      </c>
      <c r="AA37" s="1103">
        <f t="shared" ref="AA37" si="281">AD33</f>
        <v>0</v>
      </c>
      <c r="AB37" s="364">
        <f t="shared" ref="AB37" si="282">AE33</f>
        <v>0</v>
      </c>
      <c r="AC37" s="365">
        <f t="shared" ref="AC37" si="283">AF33</f>
        <v>0</v>
      </c>
      <c r="AD37" s="366">
        <f t="shared" ref="AD37" si="284">AG33</f>
        <v>0</v>
      </c>
      <c r="AE37" s="365">
        <f t="shared" ref="AE37" si="285">AH33</f>
        <v>0</v>
      </c>
      <c r="AF37" s="1104">
        <f t="shared" ref="AF37" si="286">AI33</f>
        <v>0</v>
      </c>
      <c r="AG37" s="364">
        <f t="shared" ref="AG37" si="287">AJ33</f>
        <v>0</v>
      </c>
      <c r="AH37" s="648">
        <f t="shared" ref="AH37" si="288">AK33</f>
        <v>0</v>
      </c>
      <c r="AI37" s="365">
        <f t="shared" ref="AI37" si="289">AL33</f>
        <v>0</v>
      </c>
      <c r="AJ37" s="366">
        <f t="shared" ref="AJ37" si="290">AM33</f>
        <v>0</v>
      </c>
      <c r="AK37" s="365">
        <f t="shared" ref="AK37" si="291">AN33</f>
        <v>0</v>
      </c>
      <c r="AL37" s="1104">
        <f t="shared" ref="AL37" si="292">AO33</f>
        <v>0</v>
      </c>
      <c r="AM37" s="589">
        <f t="shared" ref="AM37" si="293">AP33</f>
        <v>0</v>
      </c>
      <c r="AN37" s="365">
        <f t="shared" ref="AN37" si="294">AQ33</f>
        <v>0</v>
      </c>
      <c r="AO37" s="365">
        <f t="shared" ref="AO37" si="295">AR33</f>
        <v>0</v>
      </c>
      <c r="AP37" s="365">
        <f t="shared" ref="AP37" si="296">AS33</f>
        <v>0</v>
      </c>
      <c r="AQ37" s="365">
        <f t="shared" ref="AQ37" si="297">AT33</f>
        <v>0</v>
      </c>
      <c r="AR37" s="1104">
        <f t="shared" ref="AR37" si="298">AU33</f>
        <v>0</v>
      </c>
      <c r="AS37" s="364">
        <f t="shared" ref="AS37" si="299">AV33</f>
        <v>0</v>
      </c>
      <c r="AT37" s="1104">
        <f t="shared" ref="AT37" si="300">AW33</f>
        <v>0</v>
      </c>
      <c r="AU37" s="366">
        <f t="shared" ref="AU37" si="301">AX33</f>
        <v>0</v>
      </c>
      <c r="AV37" s="365">
        <f t="shared" ref="AV37" si="302">AY33</f>
        <v>0</v>
      </c>
      <c r="AW37" s="590">
        <f t="shared" ref="AW37" si="303">AZ33</f>
        <v>0</v>
      </c>
      <c r="AX37" s="365">
        <f t="shared" ref="AX37" si="304">BA33</f>
        <v>0</v>
      </c>
      <c r="AY37" s="1104">
        <f t="shared" ref="AY37" si="305">BB33</f>
        <v>0</v>
      </c>
      <c r="AZ37" s="1103"/>
      <c r="BA37" s="590">
        <f t="shared" ref="BA37" si="306">BD33</f>
        <v>0</v>
      </c>
      <c r="BB37" s="1105">
        <f t="shared" ref="BB37" si="307">BE33</f>
        <v>0</v>
      </c>
      <c r="BC37" s="210"/>
    </row>
    <row r="38" spans="1:55" ht="38.25" customHeight="1" thickBot="1">
      <c r="A38" s="2098"/>
      <c r="B38" s="2143"/>
      <c r="C38" s="2270" t="s">
        <v>41</v>
      </c>
      <c r="D38" s="2254"/>
      <c r="E38" s="2255"/>
      <c r="F38" s="2256"/>
      <c r="G38" s="2318"/>
      <c r="H38" s="1335">
        <f t="shared" ref="H38:K38" si="308">G38+H34-H37</f>
        <v>0</v>
      </c>
      <c r="I38" s="440">
        <f>H38+I34-I37</f>
        <v>0</v>
      </c>
      <c r="J38" s="439">
        <f t="shared" si="308"/>
        <v>0</v>
      </c>
      <c r="K38" s="439">
        <f t="shared" si="308"/>
        <v>0</v>
      </c>
      <c r="L38" s="438">
        <f t="shared" ref="L38" si="309">K38+L34-L37</f>
        <v>0</v>
      </c>
      <c r="M38" s="440">
        <f t="shared" ref="M38" si="310">L38+M34-M37</f>
        <v>0</v>
      </c>
      <c r="N38" s="1733">
        <f t="shared" ref="N38" si="311">M38+N34-N37</f>
        <v>0</v>
      </c>
      <c r="O38" s="438">
        <f t="shared" ref="O38" si="312">N38+O34-O37</f>
        <v>0</v>
      </c>
      <c r="P38" s="438">
        <f t="shared" ref="P38" si="313">O38+P34-P37</f>
        <v>0</v>
      </c>
      <c r="Q38" s="1116">
        <f t="shared" ref="Q38" si="314">P38+Q34-Q37</f>
        <v>0</v>
      </c>
      <c r="R38" s="235">
        <f t="shared" ref="R38" si="315">Q38+R34-R37</f>
        <v>0</v>
      </c>
      <c r="S38" s="614">
        <f t="shared" ref="S38" si="316">R38+S34-S37</f>
        <v>0</v>
      </c>
      <c r="T38" s="618">
        <f t="shared" ref="T38" si="317">S38+T34-T37</f>
        <v>0</v>
      </c>
      <c r="U38" s="613">
        <f t="shared" ref="U38" si="318">T38+U34-U37</f>
        <v>0</v>
      </c>
      <c r="V38" s="615">
        <f t="shared" ref="V38" si="319">U38+V34-V37</f>
        <v>0</v>
      </c>
      <c r="W38" s="616">
        <f t="shared" ref="W38" si="320">V38+W34-W37</f>
        <v>0</v>
      </c>
      <c r="X38" s="613">
        <f t="shared" ref="X38" si="321">W38+X34-X37</f>
        <v>0</v>
      </c>
      <c r="Y38" s="1649">
        <f t="shared" ref="Y38" si="322">X38+Y34-Y37</f>
        <v>0</v>
      </c>
      <c r="Z38" s="1187">
        <f t="shared" ref="Z38" si="323">Y38+Z34-Z37</f>
        <v>0</v>
      </c>
      <c r="AA38" s="404">
        <f t="shared" ref="AA38" si="324">Z38+AA34-AA37</f>
        <v>0</v>
      </c>
      <c r="AB38" s="408">
        <f t="shared" ref="AB38" si="325">AA38+AB34-AB37</f>
        <v>0</v>
      </c>
      <c r="AC38" s="406">
        <f t="shared" ref="AC38" si="326">AB38+AC34-AC37</f>
        <v>0</v>
      </c>
      <c r="AD38" s="407">
        <f t="shared" ref="AD38" si="327">AC38+AD34-AD37</f>
        <v>0</v>
      </c>
      <c r="AE38" s="406">
        <f t="shared" ref="AE38" si="328">AD38+AE34-AE37</f>
        <v>0</v>
      </c>
      <c r="AF38" s="405">
        <f t="shared" ref="AF38" si="329">AE38+AF34-AF37</f>
        <v>0</v>
      </c>
      <c r="AG38" s="408">
        <f t="shared" ref="AG38" si="330">AF38+AG34-AG37</f>
        <v>0</v>
      </c>
      <c r="AH38" s="406">
        <f t="shared" ref="AH38" si="331">AG38+AH34-AH37</f>
        <v>0</v>
      </c>
      <c r="AI38" s="406">
        <f t="shared" ref="AI38" si="332">AH38+AI34-AI37</f>
        <v>0</v>
      </c>
      <c r="AJ38" s="407">
        <f t="shared" ref="AJ38" si="333">AI38+AJ34-AJ37</f>
        <v>0</v>
      </c>
      <c r="AK38" s="406">
        <f t="shared" ref="AK38" si="334">AJ38+AK34-AK37</f>
        <v>0</v>
      </c>
      <c r="AL38" s="405">
        <f t="shared" ref="AL38" si="335">AK38+AL34-AL37</f>
        <v>0</v>
      </c>
      <c r="AM38" s="407">
        <f t="shared" ref="AM38" si="336">AL38+AM34-AM37</f>
        <v>0</v>
      </c>
      <c r="AN38" s="1187">
        <f t="shared" ref="AN38" si="337">AM38+AN34-AN37</f>
        <v>0</v>
      </c>
      <c r="AO38" s="680">
        <f t="shared" ref="AO38" si="338">AN38+AO34-AO37</f>
        <v>0</v>
      </c>
      <c r="AP38" s="680">
        <f t="shared" ref="AP38" si="339">AO38+AP34-AP37</f>
        <v>0</v>
      </c>
      <c r="AQ38" s="680">
        <f t="shared" ref="AQ38" si="340">AP38+AQ34-AQ37</f>
        <v>0</v>
      </c>
      <c r="AR38" s="681">
        <f t="shared" ref="AR38" si="341">AQ38+AR34-AR37</f>
        <v>0</v>
      </c>
      <c r="AS38" s="682">
        <f t="shared" ref="AS38" si="342">AR38+AS34-AS37</f>
        <v>0</v>
      </c>
      <c r="AT38" s="681">
        <f t="shared" ref="AT38" si="343">AS38+AT34-AT37</f>
        <v>0</v>
      </c>
      <c r="AU38" s="692">
        <f t="shared" ref="AU38" si="344">AT38+AU34-AU37</f>
        <v>0</v>
      </c>
      <c r="AV38" s="680">
        <f t="shared" ref="AV38" si="345">AU38+AV34-AV37</f>
        <v>0</v>
      </c>
      <c r="AW38" s="723">
        <f t="shared" ref="AW38" si="346">AV38+AW34-AW37</f>
        <v>0</v>
      </c>
      <c r="AX38" s="680">
        <f t="shared" ref="AX38" si="347">AW38+AX34-AX37</f>
        <v>0</v>
      </c>
      <c r="AY38" s="681">
        <f t="shared" ref="AY38" si="348">AX38+AY34-AY37</f>
        <v>0</v>
      </c>
      <c r="AZ38" s="693">
        <f t="shared" ref="AZ38" si="349">AY38+AZ34-AZ37</f>
        <v>0</v>
      </c>
      <c r="BA38" s="619">
        <f t="shared" ref="BA38" si="350">AZ38+BA34-BA37</f>
        <v>0</v>
      </c>
      <c r="BB38" s="620">
        <f t="shared" ref="BB38" si="351">BA38+BB34-BB37</f>
        <v>0</v>
      </c>
      <c r="BC38" s="708"/>
    </row>
    <row r="39" spans="1:55" ht="38.25" hidden="1" customHeight="1">
      <c r="A39" s="2120" t="s">
        <v>121</v>
      </c>
      <c r="B39" s="2122"/>
      <c r="C39" s="2352" t="s">
        <v>120</v>
      </c>
      <c r="D39" s="2353"/>
      <c r="E39" s="2354"/>
      <c r="F39" s="2167"/>
      <c r="G39" s="1219" t="s">
        <v>49</v>
      </c>
      <c r="H39" s="572"/>
      <c r="I39" s="427"/>
      <c r="J39" s="483"/>
      <c r="K39" s="483"/>
      <c r="L39" s="425"/>
      <c r="M39" s="427"/>
      <c r="N39" s="1896"/>
      <c r="O39" s="425"/>
      <c r="P39" s="425"/>
      <c r="Q39" s="1721"/>
      <c r="R39" s="1896"/>
      <c r="S39" s="563"/>
      <c r="T39" s="1506"/>
      <c r="U39" s="564"/>
      <c r="V39" s="1986"/>
      <c r="W39" s="634"/>
      <c r="X39" s="566"/>
      <c r="Y39" s="567"/>
      <c r="Z39" s="568"/>
      <c r="AA39" s="571"/>
      <c r="AB39" s="569"/>
      <c r="AC39" s="568"/>
      <c r="AD39" s="567"/>
      <c r="AE39" s="568"/>
      <c r="AF39" s="566"/>
      <c r="AG39" s="569"/>
      <c r="AH39" s="568"/>
      <c r="AI39" s="568"/>
      <c r="AJ39" s="567"/>
      <c r="AK39" s="568"/>
      <c r="AL39" s="566"/>
      <c r="AM39" s="567"/>
      <c r="AN39" s="568"/>
      <c r="AO39" s="568"/>
      <c r="AP39" s="568"/>
      <c r="AQ39" s="568"/>
      <c r="AR39" s="566"/>
      <c r="AS39" s="569"/>
      <c r="AT39" s="566"/>
      <c r="AU39" s="567"/>
      <c r="AV39" s="368"/>
      <c r="AW39" s="570"/>
      <c r="AX39" s="568"/>
      <c r="AY39" s="566"/>
      <c r="AZ39" s="571"/>
      <c r="BA39" s="572"/>
      <c r="BB39" s="573"/>
      <c r="BC39" s="574">
        <f>SUM(X39:BA39)</f>
        <v>0</v>
      </c>
    </row>
    <row r="40" spans="1:55" ht="38.25" hidden="1" customHeight="1">
      <c r="A40" s="1134"/>
      <c r="B40" s="99"/>
      <c r="C40" s="2355"/>
      <c r="D40" s="2356"/>
      <c r="E40" s="2357"/>
      <c r="F40" s="2168"/>
      <c r="G40" s="1220" t="s">
        <v>48</v>
      </c>
      <c r="H40" s="1174"/>
      <c r="I40" s="285"/>
      <c r="J40" s="488"/>
      <c r="K40" s="488"/>
      <c r="L40" s="487"/>
      <c r="M40" s="287"/>
      <c r="N40" s="288"/>
      <c r="O40" s="286"/>
      <c r="P40" s="286"/>
      <c r="Q40" s="866"/>
      <c r="R40" s="288"/>
      <c r="S40" s="298"/>
      <c r="T40" s="286"/>
      <c r="U40" s="287"/>
      <c r="V40" s="297"/>
      <c r="W40" s="281"/>
      <c r="X40" s="283"/>
      <c r="Y40" s="278"/>
      <c r="Z40" s="277"/>
      <c r="AA40" s="275"/>
      <c r="AB40" s="279"/>
      <c r="AC40" s="277"/>
      <c r="AD40" s="278"/>
      <c r="AE40" s="277"/>
      <c r="AF40" s="276"/>
      <c r="AG40" s="279"/>
      <c r="AH40" s="277"/>
      <c r="AI40" s="277"/>
      <c r="AJ40" s="278"/>
      <c r="AK40" s="277"/>
      <c r="AL40" s="276"/>
      <c r="AM40" s="278"/>
      <c r="AN40" s="277"/>
      <c r="AO40" s="277"/>
      <c r="AP40" s="277"/>
      <c r="AQ40" s="277"/>
      <c r="AR40" s="276"/>
      <c r="AS40" s="279"/>
      <c r="AT40" s="276"/>
      <c r="AU40" s="278"/>
      <c r="AV40" s="237"/>
      <c r="AW40" s="274"/>
      <c r="AX40" s="277"/>
      <c r="AY40" s="276"/>
      <c r="AZ40" s="275"/>
      <c r="BA40" s="274"/>
      <c r="BB40" s="273"/>
      <c r="BC40" s="186"/>
    </row>
    <row r="41" spans="1:55" ht="38.25" hidden="1" customHeight="1">
      <c r="A41" s="2170"/>
      <c r="B41" s="2171"/>
      <c r="C41" s="2358"/>
      <c r="D41" s="2359"/>
      <c r="E41" s="2360"/>
      <c r="F41" s="2169"/>
      <c r="G41" s="4" t="s">
        <v>45</v>
      </c>
      <c r="H41" s="1175"/>
      <c r="I41" s="1127"/>
      <c r="J41" s="1097"/>
      <c r="K41" s="1097"/>
      <c r="L41" s="1109"/>
      <c r="M41" s="1127"/>
      <c r="N41" s="430"/>
      <c r="O41" s="1109"/>
      <c r="P41" s="1109"/>
      <c r="Q41" s="1126"/>
      <c r="R41" s="430"/>
      <c r="S41" s="1958"/>
      <c r="T41" s="345"/>
      <c r="U41" s="347"/>
      <c r="V41" s="349"/>
      <c r="W41" s="348"/>
      <c r="X41" s="347"/>
      <c r="Y41" s="346"/>
      <c r="Z41" s="345"/>
      <c r="AA41" s="349"/>
      <c r="AB41" s="348"/>
      <c r="AC41" s="345"/>
      <c r="AD41" s="346"/>
      <c r="AE41" s="345"/>
      <c r="AF41" s="347"/>
      <c r="AG41" s="348"/>
      <c r="AH41" s="345"/>
      <c r="AI41" s="345"/>
      <c r="AJ41" s="346"/>
      <c r="AK41" s="345"/>
      <c r="AL41" s="347"/>
      <c r="AM41" s="346"/>
      <c r="AN41" s="345"/>
      <c r="AO41" s="345"/>
      <c r="AP41" s="345"/>
      <c r="AQ41" s="345"/>
      <c r="AR41" s="347"/>
      <c r="AS41" s="348"/>
      <c r="AT41" s="347"/>
      <c r="AU41" s="346"/>
      <c r="AV41" s="345"/>
      <c r="AW41" s="383"/>
      <c r="AX41" s="345"/>
      <c r="AY41" s="347"/>
      <c r="AZ41" s="349"/>
      <c r="BA41" s="383"/>
      <c r="BB41" s="382"/>
      <c r="BC41" s="159">
        <f>SUM(T41:AW41)</f>
        <v>0</v>
      </c>
    </row>
    <row r="42" spans="1:55" ht="38.25" hidden="1" customHeight="1">
      <c r="A42" s="2139" t="s">
        <v>44</v>
      </c>
      <c r="B42" s="2140"/>
      <c r="C42" s="2274" t="s">
        <v>43</v>
      </c>
      <c r="D42" s="2144"/>
      <c r="E42" s="2145"/>
      <c r="F42" s="2146"/>
      <c r="G42" s="2147"/>
      <c r="H42" s="1171"/>
      <c r="I42" s="255"/>
      <c r="J42" s="257"/>
      <c r="K42" s="257"/>
      <c r="L42" s="256"/>
      <c r="M42" s="255"/>
      <c r="N42" s="258"/>
      <c r="O42" s="256"/>
      <c r="P42" s="256"/>
      <c r="Q42" s="1117"/>
      <c r="R42" s="258"/>
      <c r="S42" s="1959"/>
      <c r="T42" s="582"/>
      <c r="U42" s="579"/>
      <c r="V42" s="581"/>
      <c r="W42" s="578"/>
      <c r="X42" s="579"/>
      <c r="Y42" s="653"/>
      <c r="Z42" s="656"/>
      <c r="AA42" s="581"/>
      <c r="AB42" s="578"/>
      <c r="AC42" s="582"/>
      <c r="AD42" s="580"/>
      <c r="AE42" s="582"/>
      <c r="AF42" s="579"/>
      <c r="AG42" s="578"/>
      <c r="AH42" s="582"/>
      <c r="AI42" s="582"/>
      <c r="AJ42" s="580"/>
      <c r="AK42" s="582"/>
      <c r="AL42" s="579"/>
      <c r="AM42" s="580"/>
      <c r="AN42" s="582"/>
      <c r="AO42" s="582"/>
      <c r="AP42" s="582"/>
      <c r="AQ42" s="582"/>
      <c r="AR42" s="579"/>
      <c r="AS42" s="578"/>
      <c r="AT42" s="579"/>
      <c r="AU42" s="580"/>
      <c r="AV42" s="582"/>
      <c r="AW42" s="585"/>
      <c r="AX42" s="582"/>
      <c r="AY42" s="579"/>
      <c r="AZ42" s="581"/>
      <c r="BA42" s="585"/>
      <c r="BB42" s="586"/>
      <c r="BC42" s="166"/>
    </row>
    <row r="43" spans="1:55" ht="38.25" hidden="1" customHeight="1">
      <c r="A43" s="2141"/>
      <c r="B43" s="2142"/>
      <c r="C43" s="2269" t="s">
        <v>42</v>
      </c>
      <c r="D43" s="2148"/>
      <c r="E43" s="2149"/>
      <c r="F43" s="2275"/>
      <c r="G43" s="2328"/>
      <c r="H43" s="420"/>
      <c r="I43" s="245"/>
      <c r="J43" s="247"/>
      <c r="K43" s="247"/>
      <c r="L43" s="246"/>
      <c r="M43" s="245"/>
      <c r="N43" s="244"/>
      <c r="O43" s="246"/>
      <c r="P43" s="246"/>
      <c r="Q43" s="387"/>
      <c r="R43" s="244"/>
      <c r="S43" s="366"/>
      <c r="T43" s="1504"/>
      <c r="U43" s="1104"/>
      <c r="V43" s="1103"/>
      <c r="W43" s="364"/>
      <c r="X43" s="1104"/>
      <c r="Y43" s="366"/>
      <c r="Z43" s="365"/>
      <c r="AA43" s="1103"/>
      <c r="AB43" s="364"/>
      <c r="AC43" s="365"/>
      <c r="AD43" s="366"/>
      <c r="AE43" s="365"/>
      <c r="AF43" s="1104"/>
      <c r="AG43" s="364"/>
      <c r="AH43" s="365"/>
      <c r="AI43" s="365"/>
      <c r="AJ43" s="366"/>
      <c r="AK43" s="365"/>
      <c r="AL43" s="1104"/>
      <c r="AM43" s="366"/>
      <c r="AN43" s="365"/>
      <c r="AO43" s="365"/>
      <c r="AP43" s="365"/>
      <c r="AQ43" s="365"/>
      <c r="AR43" s="1104"/>
      <c r="AS43" s="364"/>
      <c r="AT43" s="1104"/>
      <c r="AU43" s="366"/>
      <c r="AV43" s="365"/>
      <c r="AW43" s="590"/>
      <c r="AX43" s="365"/>
      <c r="AY43" s="1104"/>
      <c r="AZ43" s="1103"/>
      <c r="BA43" s="590"/>
      <c r="BB43" s="1105"/>
      <c r="BC43" s="210"/>
    </row>
    <row r="44" spans="1:55" ht="27" hidden="1" customHeight="1" thickBot="1">
      <c r="A44" s="2141"/>
      <c r="B44" s="2142"/>
      <c r="C44" s="2181" t="s">
        <v>41</v>
      </c>
      <c r="D44" s="2181"/>
      <c r="E44" s="2182"/>
      <c r="F44" s="2152"/>
      <c r="G44" s="2153"/>
      <c r="H44" s="350"/>
      <c r="I44" s="236"/>
      <c r="J44" s="238"/>
      <c r="K44" s="238"/>
      <c r="L44" s="237"/>
      <c r="M44" s="236"/>
      <c r="N44" s="235"/>
      <c r="O44" s="237"/>
      <c r="P44" s="237"/>
      <c r="Q44" s="1116"/>
      <c r="R44" s="235"/>
      <c r="S44" s="614"/>
      <c r="T44" s="618"/>
      <c r="U44" s="613"/>
      <c r="V44" s="615"/>
      <c r="W44" s="616"/>
      <c r="X44" s="613"/>
      <c r="Y44" s="614"/>
      <c r="Z44" s="618"/>
      <c r="AA44" s="615"/>
      <c r="AB44" s="616"/>
      <c r="AC44" s="618"/>
      <c r="AD44" s="614"/>
      <c r="AE44" s="618"/>
      <c r="AF44" s="613"/>
      <c r="AG44" s="616"/>
      <c r="AH44" s="618"/>
      <c r="AI44" s="618"/>
      <c r="AJ44" s="614"/>
      <c r="AK44" s="618"/>
      <c r="AL44" s="613"/>
      <c r="AM44" s="614"/>
      <c r="AN44" s="618"/>
      <c r="AO44" s="618"/>
      <c r="AP44" s="618"/>
      <c r="AQ44" s="618"/>
      <c r="AR44" s="613"/>
      <c r="AS44" s="616"/>
      <c r="AT44" s="613"/>
      <c r="AU44" s="614"/>
      <c r="AV44" s="618"/>
      <c r="AW44" s="619"/>
      <c r="AX44" s="618"/>
      <c r="AY44" s="613"/>
      <c r="AZ44" s="615"/>
      <c r="BA44" s="619"/>
      <c r="BB44" s="620"/>
      <c r="BC44" s="708"/>
    </row>
    <row r="45" spans="1:55" ht="27" hidden="1" customHeight="1" thickBot="1">
      <c r="A45" s="2141"/>
      <c r="B45" s="2142"/>
      <c r="C45" s="2196"/>
      <c r="D45" s="2196"/>
      <c r="E45" s="1190"/>
      <c r="F45" s="2167"/>
      <c r="G45" s="1222" t="s">
        <v>49</v>
      </c>
      <c r="H45" s="1336"/>
      <c r="I45" s="398"/>
      <c r="J45" s="1192"/>
      <c r="K45" s="400"/>
      <c r="L45" s="399"/>
      <c r="M45" s="398"/>
      <c r="N45" s="1899"/>
      <c r="O45" s="1490"/>
      <c r="P45" s="399"/>
      <c r="Q45" s="1928"/>
      <c r="R45" s="1960"/>
      <c r="S45" s="333"/>
      <c r="T45" s="332"/>
      <c r="U45" s="1113"/>
      <c r="V45" s="1112"/>
      <c r="W45" s="331"/>
      <c r="X45" s="1113"/>
      <c r="Y45" s="247"/>
      <c r="Z45" s="246"/>
      <c r="AA45" s="387"/>
      <c r="AB45" s="331"/>
      <c r="AC45" s="332"/>
      <c r="AD45" s="333"/>
      <c r="AE45" s="332"/>
      <c r="AF45" s="1113"/>
      <c r="AG45" s="331"/>
      <c r="AH45" s="332"/>
      <c r="AI45" s="332"/>
      <c r="AJ45" s="333"/>
      <c r="AK45" s="332"/>
      <c r="AL45" s="1113"/>
      <c r="AM45" s="333"/>
      <c r="AN45" s="332"/>
      <c r="AO45" s="332"/>
      <c r="AP45" s="332"/>
      <c r="AQ45" s="332"/>
      <c r="AR45" s="1113"/>
      <c r="AS45" s="331"/>
      <c r="AT45" s="1113"/>
      <c r="AU45" s="333"/>
      <c r="AV45" s="332"/>
      <c r="AW45" s="437"/>
      <c r="AX45" s="332"/>
      <c r="AY45" s="1113"/>
      <c r="AZ45" s="1112"/>
      <c r="BA45" s="437"/>
      <c r="BB45" s="1114"/>
      <c r="BC45" s="627"/>
    </row>
    <row r="46" spans="1:55" ht="27" hidden="1" customHeight="1">
      <c r="A46" s="1134"/>
      <c r="B46" s="99"/>
      <c r="C46" s="2196"/>
      <c r="D46" s="2196"/>
      <c r="E46" s="1190"/>
      <c r="F46" s="2168"/>
      <c r="G46" s="4" t="s">
        <v>53</v>
      </c>
      <c r="H46" s="420"/>
      <c r="I46" s="245"/>
      <c r="J46" s="247"/>
      <c r="K46" s="247"/>
      <c r="L46" s="246"/>
      <c r="M46" s="245"/>
      <c r="N46" s="244"/>
      <c r="O46" s="246"/>
      <c r="P46" s="246"/>
      <c r="Q46" s="387"/>
      <c r="R46" s="244"/>
      <c r="S46" s="333"/>
      <c r="T46" s="332"/>
      <c r="U46" s="1113"/>
      <c r="V46" s="1112"/>
      <c r="W46" s="331"/>
      <c r="X46" s="1113"/>
      <c r="Y46" s="247"/>
      <c r="Z46" s="246"/>
      <c r="AA46" s="387"/>
      <c r="AB46" s="331"/>
      <c r="AC46" s="332"/>
      <c r="AD46" s="333"/>
      <c r="AE46" s="332"/>
      <c r="AF46" s="1113"/>
      <c r="AG46" s="331"/>
      <c r="AH46" s="332"/>
      <c r="AI46" s="332"/>
      <c r="AJ46" s="333"/>
      <c r="AK46" s="332"/>
      <c r="AL46" s="1113"/>
      <c r="AM46" s="333"/>
      <c r="AN46" s="332"/>
      <c r="AO46" s="332"/>
      <c r="AP46" s="332"/>
      <c r="AQ46" s="332"/>
      <c r="AR46" s="1113"/>
      <c r="AS46" s="331"/>
      <c r="AT46" s="1113"/>
      <c r="AU46" s="333"/>
      <c r="AV46" s="332"/>
      <c r="AW46" s="437"/>
      <c r="AX46" s="332"/>
      <c r="AY46" s="1113"/>
      <c r="AZ46" s="1112"/>
      <c r="BA46" s="420"/>
      <c r="BB46" s="419"/>
      <c r="BC46" s="162"/>
    </row>
    <row r="47" spans="1:55" ht="27" hidden="1" customHeight="1">
      <c r="A47" s="2170"/>
      <c r="B47" s="2171"/>
      <c r="C47" s="2222"/>
      <c r="D47" s="2222"/>
      <c r="E47" s="1142"/>
      <c r="F47" s="2169"/>
      <c r="G47" s="1223" t="s">
        <v>48</v>
      </c>
      <c r="H47" s="1337"/>
      <c r="I47" s="435"/>
      <c r="J47" s="489"/>
      <c r="K47" s="489"/>
      <c r="L47" s="436"/>
      <c r="M47" s="435"/>
      <c r="N47" s="1900"/>
      <c r="O47" s="436"/>
      <c r="P47" s="436"/>
      <c r="Q47" s="1929"/>
      <c r="R47" s="1900"/>
      <c r="S47" s="346"/>
      <c r="T47" s="345"/>
      <c r="U47" s="347"/>
      <c r="V47" s="349"/>
      <c r="W47" s="348"/>
      <c r="X47" s="347"/>
      <c r="Y47" s="1097"/>
      <c r="Z47" s="1109"/>
      <c r="AA47" s="1126"/>
      <c r="AB47" s="348"/>
      <c r="AC47" s="345"/>
      <c r="AD47" s="346"/>
      <c r="AE47" s="345"/>
      <c r="AF47" s="347"/>
      <c r="AG47" s="348"/>
      <c r="AH47" s="345"/>
      <c r="AI47" s="345"/>
      <c r="AJ47" s="346"/>
      <c r="AK47" s="345"/>
      <c r="AL47" s="347"/>
      <c r="AM47" s="346"/>
      <c r="AN47" s="345"/>
      <c r="AO47" s="345"/>
      <c r="AP47" s="345"/>
      <c r="AQ47" s="345"/>
      <c r="AR47" s="347"/>
      <c r="AS47" s="348"/>
      <c r="AT47" s="347"/>
      <c r="AU47" s="346"/>
      <c r="AV47" s="345"/>
      <c r="AW47" s="383"/>
      <c r="AX47" s="345"/>
      <c r="AY47" s="347"/>
      <c r="AZ47" s="349"/>
      <c r="BA47" s="383"/>
      <c r="BB47" s="382"/>
      <c r="BC47" s="159"/>
    </row>
    <row r="48" spans="1:55" ht="27" hidden="1" customHeight="1">
      <c r="A48" s="2139" t="s">
        <v>44</v>
      </c>
      <c r="B48" s="2140"/>
      <c r="C48" s="2144" t="s">
        <v>43</v>
      </c>
      <c r="D48" s="2144"/>
      <c r="E48" s="2145"/>
      <c r="F48" s="2146"/>
      <c r="G48" s="2147"/>
      <c r="H48" s="1171"/>
      <c r="I48" s="255"/>
      <c r="J48" s="257"/>
      <c r="K48" s="257"/>
      <c r="L48" s="256"/>
      <c r="M48" s="255"/>
      <c r="N48" s="258"/>
      <c r="O48" s="256"/>
      <c r="P48" s="256"/>
      <c r="Q48" s="1117"/>
      <c r="R48" s="258"/>
      <c r="S48" s="580"/>
      <c r="T48" s="582"/>
      <c r="U48" s="579"/>
      <c r="V48" s="581"/>
      <c r="W48" s="578"/>
      <c r="X48" s="579"/>
      <c r="Y48" s="257"/>
      <c r="Z48" s="256"/>
      <c r="AA48" s="1117"/>
      <c r="AB48" s="578"/>
      <c r="AC48" s="582"/>
      <c r="AD48" s="580"/>
      <c r="AE48" s="582"/>
      <c r="AF48" s="579"/>
      <c r="AG48" s="578"/>
      <c r="AH48" s="582"/>
      <c r="AI48" s="582"/>
      <c r="AJ48" s="580"/>
      <c r="AK48" s="582"/>
      <c r="AL48" s="579"/>
      <c r="AM48" s="580"/>
      <c r="AN48" s="582"/>
      <c r="AO48" s="582"/>
      <c r="AP48" s="582"/>
      <c r="AQ48" s="582"/>
      <c r="AR48" s="579"/>
      <c r="AS48" s="578"/>
      <c r="AT48" s="579"/>
      <c r="AU48" s="580"/>
      <c r="AV48" s="582"/>
      <c r="AW48" s="585"/>
      <c r="AX48" s="582"/>
      <c r="AY48" s="579"/>
      <c r="AZ48" s="581"/>
      <c r="BA48" s="585"/>
      <c r="BB48" s="586"/>
      <c r="BC48" s="166">
        <f>AZ48+BC46-BC47</f>
        <v>0</v>
      </c>
    </row>
    <row r="49" spans="1:55" ht="27" hidden="1" customHeight="1">
      <c r="A49" s="2141"/>
      <c r="B49" s="2142"/>
      <c r="C49" s="2148" t="s">
        <v>42</v>
      </c>
      <c r="D49" s="2148"/>
      <c r="E49" s="2149"/>
      <c r="F49" s="2141"/>
      <c r="G49" s="2142"/>
      <c r="H49" s="420"/>
      <c r="I49" s="245"/>
      <c r="J49" s="247"/>
      <c r="K49" s="247"/>
      <c r="L49" s="246"/>
      <c r="M49" s="245"/>
      <c r="N49" s="244"/>
      <c r="O49" s="246"/>
      <c r="P49" s="246"/>
      <c r="Q49" s="387"/>
      <c r="R49" s="244"/>
      <c r="S49" s="333"/>
      <c r="T49" s="332"/>
      <c r="U49" s="1113"/>
      <c r="V49" s="1112"/>
      <c r="W49" s="331"/>
      <c r="X49" s="1113"/>
      <c r="Y49" s="247"/>
      <c r="Z49" s="246"/>
      <c r="AA49" s="387"/>
      <c r="AB49" s="331"/>
      <c r="AC49" s="332"/>
      <c r="AD49" s="333"/>
      <c r="AE49" s="332"/>
      <c r="AF49" s="1113"/>
      <c r="AG49" s="331"/>
      <c r="AH49" s="332"/>
      <c r="AI49" s="332"/>
      <c r="AJ49" s="333"/>
      <c r="AK49" s="332"/>
      <c r="AL49" s="1113"/>
      <c r="AM49" s="333"/>
      <c r="AN49" s="332"/>
      <c r="AO49" s="332"/>
      <c r="AP49" s="332"/>
      <c r="AQ49" s="332"/>
      <c r="AR49" s="1113"/>
      <c r="AS49" s="331"/>
      <c r="AT49" s="1113"/>
      <c r="AU49" s="333"/>
      <c r="AV49" s="332"/>
      <c r="AW49" s="437"/>
      <c r="AX49" s="332"/>
      <c r="AY49" s="1113"/>
      <c r="AZ49" s="1112"/>
      <c r="BA49" s="437"/>
      <c r="BB49" s="1114"/>
      <c r="BC49" s="627"/>
    </row>
    <row r="50" spans="1:55" ht="27" hidden="1" customHeight="1">
      <c r="A50" s="2098"/>
      <c r="B50" s="2143"/>
      <c r="C50" s="2254" t="s">
        <v>41</v>
      </c>
      <c r="D50" s="2254"/>
      <c r="E50" s="2255"/>
      <c r="F50" s="2152"/>
      <c r="G50" s="2153"/>
      <c r="H50" s="350"/>
      <c r="I50" s="236"/>
      <c r="J50" s="238"/>
      <c r="K50" s="238"/>
      <c r="L50" s="237"/>
      <c r="M50" s="236"/>
      <c r="N50" s="235"/>
      <c r="O50" s="237"/>
      <c r="P50" s="237"/>
      <c r="Q50" s="1116"/>
      <c r="R50" s="235"/>
      <c r="S50" s="637"/>
      <c r="T50" s="639"/>
      <c r="U50" s="628"/>
      <c r="V50" s="629"/>
      <c r="W50" s="638"/>
      <c r="X50" s="628"/>
      <c r="Y50" s="238"/>
      <c r="Z50" s="237"/>
      <c r="AA50" s="1116"/>
      <c r="AB50" s="638"/>
      <c r="AC50" s="639"/>
      <c r="AD50" s="637"/>
      <c r="AE50" s="639"/>
      <c r="AF50" s="628"/>
      <c r="AG50" s="638"/>
      <c r="AH50" s="639"/>
      <c r="AI50" s="639"/>
      <c r="AJ50" s="637"/>
      <c r="AK50" s="639"/>
      <c r="AL50" s="628"/>
      <c r="AM50" s="637"/>
      <c r="AN50" s="639"/>
      <c r="AO50" s="639"/>
      <c r="AP50" s="639"/>
      <c r="AQ50" s="639"/>
      <c r="AR50" s="628"/>
      <c r="AS50" s="638"/>
      <c r="AT50" s="628"/>
      <c r="AU50" s="637"/>
      <c r="AV50" s="639"/>
      <c r="AW50" s="630"/>
      <c r="AX50" s="639"/>
      <c r="AY50" s="628"/>
      <c r="AZ50" s="629"/>
      <c r="BA50" s="630"/>
      <c r="BB50" s="631"/>
      <c r="BC50" s="632">
        <f>AZ50+BC47-BC49</f>
        <v>0</v>
      </c>
    </row>
    <row r="51" spans="1:55" ht="27" hidden="1" customHeight="1">
      <c r="A51" s="1134"/>
      <c r="B51" s="99"/>
      <c r="C51" s="2"/>
      <c r="D51" s="2"/>
      <c r="E51" s="1158"/>
      <c r="F51" s="1134"/>
      <c r="G51" s="99"/>
      <c r="H51" s="420"/>
      <c r="I51" s="245"/>
      <c r="J51" s="247"/>
      <c r="K51" s="247"/>
      <c r="L51" s="246"/>
      <c r="M51" s="245"/>
      <c r="N51" s="244"/>
      <c r="O51" s="246"/>
      <c r="P51" s="246"/>
      <c r="Q51" s="387"/>
      <c r="R51" s="244"/>
      <c r="S51" s="684"/>
      <c r="T51" s="687"/>
      <c r="U51" s="683"/>
      <c r="V51" s="685"/>
      <c r="W51" s="686"/>
      <c r="X51" s="683"/>
      <c r="Y51" s="247"/>
      <c r="Z51" s="246"/>
      <c r="AA51" s="387"/>
      <c r="AB51" s="686"/>
      <c r="AC51" s="687"/>
      <c r="AD51" s="684"/>
      <c r="AE51" s="687"/>
      <c r="AF51" s="683"/>
      <c r="AG51" s="686"/>
      <c r="AH51" s="687"/>
      <c r="AI51" s="687"/>
      <c r="AJ51" s="684"/>
      <c r="AK51" s="687"/>
      <c r="AL51" s="683"/>
      <c r="AM51" s="684"/>
      <c r="AN51" s="687"/>
      <c r="AO51" s="687"/>
      <c r="AP51" s="687"/>
      <c r="AQ51" s="687"/>
      <c r="AR51" s="683"/>
      <c r="AS51" s="686"/>
      <c r="AT51" s="683"/>
      <c r="AU51" s="684"/>
      <c r="AV51" s="687"/>
      <c r="AW51" s="688"/>
      <c r="AX51" s="687"/>
      <c r="AY51" s="683"/>
      <c r="AZ51" s="685"/>
      <c r="BA51" s="688"/>
      <c r="BB51" s="689"/>
      <c r="BC51" s="722"/>
    </row>
    <row r="52" spans="1:55" ht="38.25" hidden="1" customHeight="1">
      <c r="A52" s="2120" t="s">
        <v>119</v>
      </c>
      <c r="B52" s="2122"/>
      <c r="C52" s="2343" t="s">
        <v>118</v>
      </c>
      <c r="D52" s="2344"/>
      <c r="E52" s="2345"/>
      <c r="F52" s="2167"/>
      <c r="G52" s="1219" t="s">
        <v>49</v>
      </c>
      <c r="H52" s="572"/>
      <c r="I52" s="427"/>
      <c r="J52" s="483"/>
      <c r="K52" s="483"/>
      <c r="L52" s="425"/>
      <c r="M52" s="427"/>
      <c r="N52" s="1896"/>
      <c r="O52" s="425"/>
      <c r="P52" s="425"/>
      <c r="Q52" s="1721"/>
      <c r="R52" s="1896"/>
      <c r="S52" s="563"/>
      <c r="T52" s="1506"/>
      <c r="U52" s="564"/>
      <c r="V52" s="1986"/>
      <c r="W52" s="569"/>
      <c r="X52" s="566"/>
      <c r="Y52" s="567"/>
      <c r="Z52" s="568"/>
      <c r="AA52" s="571"/>
      <c r="AB52" s="569"/>
      <c r="AC52" s="568"/>
      <c r="AD52" s="567"/>
      <c r="AE52" s="568"/>
      <c r="AF52" s="566"/>
      <c r="AG52" s="569"/>
      <c r="AH52" s="568"/>
      <c r="AI52" s="568"/>
      <c r="AJ52" s="567"/>
      <c r="AK52" s="568"/>
      <c r="AL52" s="566"/>
      <c r="AM52" s="567"/>
      <c r="AN52" s="568"/>
      <c r="AO52" s="568"/>
      <c r="AP52" s="568"/>
      <c r="AQ52" s="568"/>
      <c r="AR52" s="566"/>
      <c r="AS52" s="569"/>
      <c r="AT52" s="566"/>
      <c r="AU52" s="567"/>
      <c r="AV52" s="368"/>
      <c r="AW52" s="570"/>
      <c r="AX52" s="568"/>
      <c r="AY52" s="566"/>
      <c r="AZ52" s="571"/>
      <c r="BA52" s="572"/>
      <c r="BB52" s="573"/>
      <c r="BC52" s="574">
        <f>SUM(W52:BA52)</f>
        <v>0</v>
      </c>
    </row>
    <row r="53" spans="1:55" ht="38.25" hidden="1" customHeight="1">
      <c r="A53" s="1134"/>
      <c r="B53" s="99"/>
      <c r="C53" s="2346"/>
      <c r="D53" s="2347"/>
      <c r="E53" s="2348"/>
      <c r="F53" s="2168"/>
      <c r="G53" s="1220" t="s">
        <v>48</v>
      </c>
      <c r="H53" s="274"/>
      <c r="I53" s="276"/>
      <c r="J53" s="278"/>
      <c r="K53" s="278"/>
      <c r="L53" s="277"/>
      <c r="M53" s="276"/>
      <c r="N53" s="279"/>
      <c r="O53" s="277"/>
      <c r="P53" s="277"/>
      <c r="Q53" s="275"/>
      <c r="R53" s="279"/>
      <c r="S53" s="1961"/>
      <c r="T53" s="487"/>
      <c r="U53" s="276"/>
      <c r="V53" s="275"/>
      <c r="W53" s="279"/>
      <c r="X53" s="276"/>
      <c r="Y53" s="278"/>
      <c r="Z53" s="277"/>
      <c r="AA53" s="275"/>
      <c r="AB53" s="279"/>
      <c r="AC53" s="277"/>
      <c r="AD53" s="278"/>
      <c r="AE53" s="277"/>
      <c r="AF53" s="276"/>
      <c r="AG53" s="279"/>
      <c r="AH53" s="277"/>
      <c r="AI53" s="277"/>
      <c r="AJ53" s="278"/>
      <c r="AK53" s="277"/>
      <c r="AL53" s="276"/>
      <c r="AM53" s="278"/>
      <c r="AN53" s="277"/>
      <c r="AO53" s="277"/>
      <c r="AP53" s="277"/>
      <c r="AQ53" s="277"/>
      <c r="AR53" s="276"/>
      <c r="AS53" s="279"/>
      <c r="AT53" s="276"/>
      <c r="AU53" s="278"/>
      <c r="AV53" s="237"/>
      <c r="AW53" s="274"/>
      <c r="AX53" s="277"/>
      <c r="AY53" s="276"/>
      <c r="AZ53" s="275"/>
      <c r="BA53" s="274"/>
      <c r="BB53" s="273"/>
      <c r="BC53" s="186">
        <f>SUM(U53:BA53)</f>
        <v>0</v>
      </c>
    </row>
    <row r="54" spans="1:55" ht="38.25" hidden="1" customHeight="1">
      <c r="A54" s="2170"/>
      <c r="B54" s="2171"/>
      <c r="C54" s="2349"/>
      <c r="D54" s="2350"/>
      <c r="E54" s="2351"/>
      <c r="F54" s="2169"/>
      <c r="G54" s="4" t="s">
        <v>45</v>
      </c>
      <c r="H54" s="1175"/>
      <c r="I54" s="1127"/>
      <c r="J54" s="1097"/>
      <c r="K54" s="1097"/>
      <c r="L54" s="1109"/>
      <c r="M54" s="1127"/>
      <c r="N54" s="430"/>
      <c r="O54" s="1109"/>
      <c r="P54" s="1109"/>
      <c r="Q54" s="1126"/>
      <c r="R54" s="430"/>
      <c r="S54" s="346"/>
      <c r="T54" s="345"/>
      <c r="U54" s="347"/>
      <c r="V54" s="349"/>
      <c r="W54" s="348"/>
      <c r="X54" s="347"/>
      <c r="Y54" s="346"/>
      <c r="Z54" s="345"/>
      <c r="AA54" s="349"/>
      <c r="AB54" s="348"/>
      <c r="AC54" s="345"/>
      <c r="AD54" s="346"/>
      <c r="AE54" s="345"/>
      <c r="AF54" s="236"/>
      <c r="AG54" s="348"/>
      <c r="AH54" s="345"/>
      <c r="AI54" s="345"/>
      <c r="AJ54" s="346"/>
      <c r="AK54" s="237"/>
      <c r="AL54" s="347"/>
      <c r="AM54" s="346"/>
      <c r="AN54" s="345"/>
      <c r="AO54" s="345"/>
      <c r="AP54" s="345"/>
      <c r="AQ54" s="345"/>
      <c r="AR54" s="347"/>
      <c r="AS54" s="348"/>
      <c r="AT54" s="347"/>
      <c r="AU54" s="346"/>
      <c r="AV54" s="345"/>
      <c r="AW54" s="383"/>
      <c r="AX54" s="345"/>
      <c r="AY54" s="347"/>
      <c r="AZ54" s="349"/>
      <c r="BA54" s="383">
        <f>BE52</f>
        <v>0</v>
      </c>
      <c r="BB54" s="382"/>
      <c r="BC54" s="159">
        <f>SUM(S54:AW54)</f>
        <v>0</v>
      </c>
    </row>
    <row r="55" spans="1:55" ht="38.25" hidden="1" customHeight="1">
      <c r="A55" s="2139" t="s">
        <v>44</v>
      </c>
      <c r="B55" s="2140"/>
      <c r="C55" s="2144" t="s">
        <v>43</v>
      </c>
      <c r="D55" s="2144"/>
      <c r="E55" s="2145"/>
      <c r="F55" s="2146"/>
      <c r="G55" s="2147"/>
      <c r="H55" s="437"/>
      <c r="I55" s="1113"/>
      <c r="J55" s="333"/>
      <c r="K55" s="333"/>
      <c r="L55" s="332"/>
      <c r="M55" s="1113"/>
      <c r="N55" s="331"/>
      <c r="O55" s="332"/>
      <c r="P55" s="332"/>
      <c r="Q55" s="1112"/>
      <c r="R55" s="331"/>
      <c r="S55" s="653"/>
      <c r="T55" s="656"/>
      <c r="U55" s="652"/>
      <c r="V55" s="654"/>
      <c r="W55" s="655"/>
      <c r="X55" s="652"/>
      <c r="Y55" s="653"/>
      <c r="Z55" s="656"/>
      <c r="AA55" s="654"/>
      <c r="AB55" s="655"/>
      <c r="AC55" s="656"/>
      <c r="AD55" s="653"/>
      <c r="AE55" s="656"/>
      <c r="AF55" s="255"/>
      <c r="AG55" s="655"/>
      <c r="AH55" s="656"/>
      <c r="AI55" s="656"/>
      <c r="AJ55" s="653"/>
      <c r="AK55" s="256"/>
      <c r="AL55" s="652"/>
      <c r="AM55" s="653"/>
      <c r="AN55" s="656"/>
      <c r="AO55" s="656"/>
      <c r="AP55" s="656"/>
      <c r="AQ55" s="656"/>
      <c r="AR55" s="652"/>
      <c r="AS55" s="655"/>
      <c r="AT55" s="652"/>
      <c r="AU55" s="653"/>
      <c r="AV55" s="656"/>
      <c r="AW55" s="657"/>
      <c r="AX55" s="656"/>
      <c r="AY55" s="652"/>
      <c r="AZ55" s="654"/>
      <c r="BA55" s="657"/>
      <c r="BB55" s="658"/>
      <c r="BC55" s="659"/>
    </row>
    <row r="56" spans="1:55" ht="38.25" hidden="1" customHeight="1">
      <c r="A56" s="2141"/>
      <c r="B56" s="2142"/>
      <c r="C56" s="2148" t="s">
        <v>42</v>
      </c>
      <c r="D56" s="2148"/>
      <c r="E56" s="2149"/>
      <c r="F56" s="2141"/>
      <c r="G56" s="2142"/>
      <c r="H56" s="420"/>
      <c r="I56" s="245"/>
      <c r="J56" s="247"/>
      <c r="K56" s="247"/>
      <c r="L56" s="246"/>
      <c r="M56" s="245"/>
      <c r="N56" s="244"/>
      <c r="O56" s="246"/>
      <c r="P56" s="246"/>
      <c r="Q56" s="387"/>
      <c r="R56" s="244"/>
      <c r="S56" s="1962"/>
      <c r="T56" s="365"/>
      <c r="U56" s="1104"/>
      <c r="V56" s="1103"/>
      <c r="W56" s="364"/>
      <c r="X56" s="1104"/>
      <c r="Y56" s="366"/>
      <c r="Z56" s="365"/>
      <c r="AA56" s="1103"/>
      <c r="AB56" s="364"/>
      <c r="AC56" s="365"/>
      <c r="AD56" s="366"/>
      <c r="AE56" s="365"/>
      <c r="AF56" s="236"/>
      <c r="AG56" s="364"/>
      <c r="AH56" s="365"/>
      <c r="AI56" s="365"/>
      <c r="AJ56" s="366"/>
      <c r="AK56" s="237"/>
      <c r="AL56" s="1104"/>
      <c r="AM56" s="366"/>
      <c r="AN56" s="365"/>
      <c r="AO56" s="365"/>
      <c r="AP56" s="365"/>
      <c r="AQ56" s="365"/>
      <c r="AR56" s="1104"/>
      <c r="AS56" s="364"/>
      <c r="AT56" s="1104"/>
      <c r="AU56" s="366"/>
      <c r="AV56" s="365"/>
      <c r="AW56" s="590"/>
      <c r="AX56" s="365"/>
      <c r="AY56" s="1104"/>
      <c r="AZ56" s="1103"/>
      <c r="BA56" s="590"/>
      <c r="BB56" s="1105"/>
      <c r="BC56" s="210"/>
    </row>
    <row r="57" spans="1:55" ht="30.75" hidden="1" customHeight="1">
      <c r="A57" s="2141"/>
      <c r="B57" s="2142"/>
      <c r="C57" s="2181" t="s">
        <v>41</v>
      </c>
      <c r="D57" s="2181"/>
      <c r="E57" s="2182"/>
      <c r="F57" s="2152"/>
      <c r="G57" s="2153"/>
      <c r="H57" s="350"/>
      <c r="I57" s="236"/>
      <c r="J57" s="238"/>
      <c r="K57" s="238"/>
      <c r="L57" s="237"/>
      <c r="M57" s="236"/>
      <c r="N57" s="235"/>
      <c r="O57" s="237"/>
      <c r="P57" s="237"/>
      <c r="Q57" s="1116"/>
      <c r="R57" s="235"/>
      <c r="S57" s="614"/>
      <c r="T57" s="618"/>
      <c r="U57" s="613"/>
      <c r="V57" s="615"/>
      <c r="W57" s="616"/>
      <c r="X57" s="613"/>
      <c r="Y57" s="614"/>
      <c r="Z57" s="582"/>
      <c r="AA57" s="615"/>
      <c r="AB57" s="616"/>
      <c r="AC57" s="618"/>
      <c r="AD57" s="614"/>
      <c r="AE57" s="618"/>
      <c r="AF57" s="236"/>
      <c r="AG57" s="616"/>
      <c r="AH57" s="618"/>
      <c r="AI57" s="618"/>
      <c r="AJ57" s="614"/>
      <c r="AK57" s="237"/>
      <c r="AL57" s="613"/>
      <c r="AM57" s="614"/>
      <c r="AN57" s="618"/>
      <c r="AO57" s="618"/>
      <c r="AP57" s="618"/>
      <c r="AQ57" s="618"/>
      <c r="AR57" s="613"/>
      <c r="AS57" s="616"/>
      <c r="AT57" s="613"/>
      <c r="AU57" s="614"/>
      <c r="AV57" s="618"/>
      <c r="AW57" s="619"/>
      <c r="AX57" s="618"/>
      <c r="AY57" s="613"/>
      <c r="AZ57" s="615"/>
      <c r="BA57" s="619"/>
      <c r="BB57" s="620"/>
      <c r="BC57" s="708"/>
    </row>
    <row r="58" spans="1:55" ht="27" hidden="1" customHeight="1">
      <c r="A58" s="2139" t="s">
        <v>36</v>
      </c>
      <c r="B58" s="2140"/>
      <c r="C58" s="2340" t="s">
        <v>117</v>
      </c>
      <c r="D58" s="2341"/>
      <c r="E58" s="2342"/>
      <c r="F58" s="2259"/>
      <c r="G58" s="1222" t="s">
        <v>49</v>
      </c>
      <c r="H58" s="1266"/>
      <c r="I58" s="433"/>
      <c r="J58" s="485"/>
      <c r="K58" s="485"/>
      <c r="L58" s="434"/>
      <c r="M58" s="433"/>
      <c r="N58" s="1901"/>
      <c r="O58" s="434"/>
      <c r="P58" s="434"/>
      <c r="Q58" s="1930"/>
      <c r="R58" s="1901"/>
      <c r="S58" s="633"/>
      <c r="T58" s="368"/>
      <c r="U58" s="621"/>
      <c r="V58" s="1987"/>
      <c r="W58" s="2005"/>
      <c r="X58" s="367"/>
      <c r="Y58" s="369"/>
      <c r="Z58" s="368"/>
      <c r="AA58" s="2022"/>
      <c r="AB58" s="370"/>
      <c r="AC58" s="368"/>
      <c r="AD58" s="369"/>
      <c r="AE58" s="368"/>
      <c r="AF58" s="367"/>
      <c r="AG58" s="370"/>
      <c r="AH58" s="368"/>
      <c r="AI58" s="368"/>
      <c r="AJ58" s="369"/>
      <c r="AK58" s="368"/>
      <c r="AL58" s="367"/>
      <c r="AM58" s="369"/>
      <c r="AN58" s="368"/>
      <c r="AO58" s="368"/>
      <c r="AP58" s="368"/>
      <c r="AQ58" s="368"/>
      <c r="AR58" s="367"/>
      <c r="AS58" s="370"/>
      <c r="AT58" s="367"/>
      <c r="AU58" s="369"/>
      <c r="AV58" s="368"/>
      <c r="AW58" s="623"/>
      <c r="AX58" s="368"/>
      <c r="AY58" s="367"/>
      <c r="AZ58" s="624"/>
      <c r="BA58" s="690"/>
      <c r="BB58" s="691"/>
      <c r="BC58" s="462">
        <f>SUM(W58:BA58)</f>
        <v>0</v>
      </c>
    </row>
    <row r="59" spans="1:55" ht="27" hidden="1" customHeight="1">
      <c r="A59" s="1134"/>
      <c r="B59" s="99"/>
      <c r="C59" s="2188"/>
      <c r="D59" s="2102"/>
      <c r="E59" s="2189"/>
      <c r="F59" s="2168"/>
      <c r="G59" s="507" t="s">
        <v>48</v>
      </c>
      <c r="H59" s="1338"/>
      <c r="I59" s="431"/>
      <c r="J59" s="486"/>
      <c r="K59" s="486"/>
      <c r="L59" s="432"/>
      <c r="M59" s="431"/>
      <c r="N59" s="1902"/>
      <c r="O59" s="432"/>
      <c r="P59" s="432"/>
      <c r="Q59" s="1931"/>
      <c r="R59" s="1902"/>
      <c r="S59" s="1963"/>
      <c r="T59" s="1505"/>
      <c r="U59" s="236"/>
      <c r="V59" s="1116"/>
      <c r="W59" s="235"/>
      <c r="X59" s="236"/>
      <c r="Y59" s="238"/>
      <c r="Z59" s="237"/>
      <c r="AA59" s="1116"/>
      <c r="AB59" s="235"/>
      <c r="AC59" s="237"/>
      <c r="AD59" s="238"/>
      <c r="AE59" s="237"/>
      <c r="AF59" s="236"/>
      <c r="AG59" s="235"/>
      <c r="AH59" s="237"/>
      <c r="AI59" s="237"/>
      <c r="AJ59" s="238"/>
      <c r="AK59" s="237"/>
      <c r="AL59" s="236"/>
      <c r="AM59" s="238"/>
      <c r="AN59" s="237"/>
      <c r="AO59" s="237"/>
      <c r="AP59" s="237"/>
      <c r="AQ59" s="237"/>
      <c r="AR59" s="236"/>
      <c r="AS59" s="235"/>
      <c r="AT59" s="236"/>
      <c r="AU59" s="238"/>
      <c r="AV59" s="237"/>
      <c r="AW59" s="350"/>
      <c r="AX59" s="237"/>
      <c r="AY59" s="236"/>
      <c r="AZ59" s="1116"/>
      <c r="BA59" s="350"/>
      <c r="BB59" s="1165"/>
      <c r="BC59" s="128">
        <f>SUM(U59:BA59)</f>
        <v>0</v>
      </c>
    </row>
    <row r="60" spans="1:55" ht="27" hidden="1" customHeight="1">
      <c r="A60" s="2170" t="s">
        <v>116</v>
      </c>
      <c r="B60" s="2171"/>
      <c r="C60" s="2190"/>
      <c r="D60" s="2191"/>
      <c r="E60" s="2192"/>
      <c r="F60" s="2169"/>
      <c r="G60" s="4" t="s">
        <v>45</v>
      </c>
      <c r="H60" s="1175"/>
      <c r="I60" s="1127"/>
      <c r="J60" s="1097"/>
      <c r="K60" s="1097"/>
      <c r="L60" s="1109"/>
      <c r="M60" s="1127"/>
      <c r="N60" s="430"/>
      <c r="O60" s="1109"/>
      <c r="P60" s="1109"/>
      <c r="Q60" s="1126"/>
      <c r="R60" s="430"/>
      <c r="S60" s="1964"/>
      <c r="T60" s="345"/>
      <c r="U60" s="347"/>
      <c r="V60" s="349"/>
      <c r="W60" s="348"/>
      <c r="X60" s="347"/>
      <c r="Y60" s="346"/>
      <c r="Z60" s="345"/>
      <c r="AA60" s="349"/>
      <c r="AB60" s="348"/>
      <c r="AC60" s="345"/>
      <c r="AD60" s="346"/>
      <c r="AE60" s="345"/>
      <c r="AF60" s="347"/>
      <c r="AG60" s="348"/>
      <c r="AH60" s="345"/>
      <c r="AI60" s="345"/>
      <c r="AJ60" s="346"/>
      <c r="AK60" s="345"/>
      <c r="AL60" s="347"/>
      <c r="AM60" s="346"/>
      <c r="AN60" s="345"/>
      <c r="AO60" s="345"/>
      <c r="AP60" s="345"/>
      <c r="AQ60" s="345"/>
      <c r="AR60" s="347"/>
      <c r="AS60" s="348"/>
      <c r="AT60" s="347"/>
      <c r="AU60" s="346"/>
      <c r="AV60" s="345"/>
      <c r="AW60" s="383"/>
      <c r="AX60" s="345"/>
      <c r="AY60" s="347"/>
      <c r="AZ60" s="349"/>
      <c r="BA60" s="383"/>
      <c r="BB60" s="382"/>
      <c r="BC60" s="159">
        <f>SUM(S60:AW60)</f>
        <v>0</v>
      </c>
    </row>
    <row r="61" spans="1:55" ht="27" hidden="1" customHeight="1">
      <c r="A61" s="2139" t="s">
        <v>44</v>
      </c>
      <c r="B61" s="2140"/>
      <c r="C61" s="2341" t="s">
        <v>43</v>
      </c>
      <c r="D61" s="2341"/>
      <c r="E61" s="2342"/>
      <c r="F61" s="2146"/>
      <c r="G61" s="2147"/>
      <c r="H61" s="1171"/>
      <c r="I61" s="255"/>
      <c r="J61" s="257"/>
      <c r="K61" s="257"/>
      <c r="L61" s="256"/>
      <c r="M61" s="255"/>
      <c r="N61" s="258"/>
      <c r="O61" s="256"/>
      <c r="P61" s="256"/>
      <c r="Q61" s="1117"/>
      <c r="R61" s="258"/>
      <c r="S61" s="580"/>
      <c r="T61" s="582"/>
      <c r="U61" s="579"/>
      <c r="V61" s="581"/>
      <c r="W61" s="578"/>
      <c r="X61" s="579"/>
      <c r="Y61" s="580"/>
      <c r="Z61" s="582"/>
      <c r="AA61" s="581"/>
      <c r="AB61" s="578"/>
      <c r="AC61" s="582"/>
      <c r="AD61" s="580"/>
      <c r="AE61" s="582"/>
      <c r="AF61" s="579"/>
      <c r="AG61" s="578"/>
      <c r="AH61" s="582"/>
      <c r="AI61" s="582"/>
      <c r="AJ61" s="580"/>
      <c r="AK61" s="582"/>
      <c r="AL61" s="579"/>
      <c r="AM61" s="580"/>
      <c r="AN61" s="582"/>
      <c r="AO61" s="582"/>
      <c r="AP61" s="582"/>
      <c r="AQ61" s="582"/>
      <c r="AR61" s="579"/>
      <c r="AS61" s="578"/>
      <c r="AT61" s="579"/>
      <c r="AU61" s="580"/>
      <c r="AV61" s="582"/>
      <c r="AW61" s="585"/>
      <c r="AX61" s="582"/>
      <c r="AY61" s="579"/>
      <c r="AZ61" s="581"/>
      <c r="BA61" s="585"/>
      <c r="BB61" s="586"/>
      <c r="BC61" s="166">
        <f>AZ61</f>
        <v>0</v>
      </c>
    </row>
    <row r="62" spans="1:55" ht="27" hidden="1" customHeight="1">
      <c r="A62" s="2141"/>
      <c r="B62" s="2142"/>
      <c r="C62" s="2148" t="s">
        <v>42</v>
      </c>
      <c r="D62" s="2148"/>
      <c r="E62" s="2149"/>
      <c r="F62" s="2141"/>
      <c r="G62" s="2142"/>
      <c r="H62" s="420"/>
      <c r="I62" s="245"/>
      <c r="J62" s="247"/>
      <c r="K62" s="247"/>
      <c r="L62" s="246"/>
      <c r="M62" s="245"/>
      <c r="N62" s="244"/>
      <c r="O62" s="246"/>
      <c r="P62" s="246"/>
      <c r="Q62" s="387"/>
      <c r="R62" s="244"/>
      <c r="S62" s="1962"/>
      <c r="T62" s="365"/>
      <c r="U62" s="1104"/>
      <c r="V62" s="1103"/>
      <c r="W62" s="364"/>
      <c r="X62" s="1104"/>
      <c r="Y62" s="366"/>
      <c r="Z62" s="365"/>
      <c r="AA62" s="1103"/>
      <c r="AB62" s="364"/>
      <c r="AC62" s="365"/>
      <c r="AD62" s="366"/>
      <c r="AE62" s="365"/>
      <c r="AF62" s="1104"/>
      <c r="AG62" s="364"/>
      <c r="AH62" s="365"/>
      <c r="AI62" s="365"/>
      <c r="AJ62" s="366"/>
      <c r="AK62" s="365"/>
      <c r="AL62" s="1104"/>
      <c r="AM62" s="366"/>
      <c r="AN62" s="365"/>
      <c r="AO62" s="365"/>
      <c r="AP62" s="365"/>
      <c r="AQ62" s="365"/>
      <c r="AR62" s="1104"/>
      <c r="AS62" s="364"/>
      <c r="AT62" s="1104"/>
      <c r="AU62" s="366"/>
      <c r="AV62" s="365"/>
      <c r="AW62" s="590"/>
      <c r="AX62" s="365"/>
      <c r="AY62" s="1104"/>
      <c r="AZ62" s="1103"/>
      <c r="BA62" s="590"/>
      <c r="BB62" s="1105"/>
      <c r="BC62" s="210"/>
    </row>
    <row r="63" spans="1:55" ht="27" hidden="1" customHeight="1">
      <c r="A63" s="2141"/>
      <c r="B63" s="2142"/>
      <c r="C63" s="2181" t="s">
        <v>41</v>
      </c>
      <c r="D63" s="2181"/>
      <c r="E63" s="2182"/>
      <c r="F63" s="2152"/>
      <c r="G63" s="2153"/>
      <c r="H63" s="350"/>
      <c r="I63" s="236"/>
      <c r="J63" s="238"/>
      <c r="K63" s="238"/>
      <c r="L63" s="237"/>
      <c r="M63" s="236"/>
      <c r="N63" s="235"/>
      <c r="O63" s="237"/>
      <c r="P63" s="237"/>
      <c r="Q63" s="1116"/>
      <c r="R63" s="235"/>
      <c r="S63" s="407"/>
      <c r="T63" s="406"/>
      <c r="U63" s="405"/>
      <c r="V63" s="404"/>
      <c r="W63" s="408"/>
      <c r="X63" s="405"/>
      <c r="Y63" s="407"/>
      <c r="Z63" s="406"/>
      <c r="AA63" s="404"/>
      <c r="AB63" s="408"/>
      <c r="AC63" s="406"/>
      <c r="AD63" s="407"/>
      <c r="AE63" s="406"/>
      <c r="AF63" s="405"/>
      <c r="AG63" s="408"/>
      <c r="AH63" s="406"/>
      <c r="AI63" s="406"/>
      <c r="AJ63" s="407"/>
      <c r="AK63" s="406"/>
      <c r="AL63" s="405"/>
      <c r="AM63" s="407"/>
      <c r="AN63" s="406"/>
      <c r="AO63" s="406"/>
      <c r="AP63" s="406"/>
      <c r="AQ63" s="406"/>
      <c r="AR63" s="405"/>
      <c r="AS63" s="408"/>
      <c r="AT63" s="405"/>
      <c r="AU63" s="407"/>
      <c r="AV63" s="406"/>
      <c r="AW63" s="403"/>
      <c r="AX63" s="406"/>
      <c r="AY63" s="405"/>
      <c r="AZ63" s="404"/>
      <c r="BA63" s="403"/>
      <c r="BB63" s="402"/>
      <c r="BC63" s="401">
        <f>AZ63</f>
        <v>0</v>
      </c>
    </row>
    <row r="64" spans="1:55" ht="38.1" hidden="1" customHeight="1">
      <c r="A64" s="2331" t="s">
        <v>244</v>
      </c>
      <c r="B64" s="2332"/>
      <c r="C64" s="2332"/>
      <c r="D64" s="2332"/>
      <c r="E64" s="2333"/>
      <c r="F64" s="2167"/>
      <c r="G64" s="1219" t="s">
        <v>49</v>
      </c>
      <c r="H64" s="1265"/>
      <c r="I64" s="481"/>
      <c r="J64" s="482"/>
      <c r="K64" s="482"/>
      <c r="L64" s="425"/>
      <c r="M64" s="481"/>
      <c r="N64" s="1903"/>
      <c r="O64" s="480"/>
      <c r="P64" s="480"/>
      <c r="Q64" s="1721"/>
      <c r="R64" s="1903"/>
      <c r="S64" s="954"/>
      <c r="T64" s="568"/>
      <c r="U64" s="566"/>
      <c r="V64" s="571"/>
      <c r="W64" s="569"/>
      <c r="X64" s="566"/>
      <c r="Y64" s="567"/>
      <c r="Z64" s="568"/>
      <c r="AA64" s="571"/>
      <c r="AB64" s="569"/>
      <c r="AC64" s="568"/>
      <c r="AD64" s="567"/>
      <c r="AE64" s="568"/>
      <c r="AF64" s="566"/>
      <c r="AG64" s="569"/>
      <c r="AH64" s="568"/>
      <c r="AI64" s="568"/>
      <c r="AJ64" s="567"/>
      <c r="AK64" s="568"/>
      <c r="AL64" s="566"/>
      <c r="AM64" s="567"/>
      <c r="AN64" s="568"/>
      <c r="AO64" s="568"/>
      <c r="AP64" s="568"/>
      <c r="AQ64" s="568"/>
      <c r="AR64" s="566"/>
      <c r="AS64" s="569"/>
      <c r="AT64" s="566"/>
      <c r="AU64" s="567"/>
      <c r="AV64" s="568"/>
      <c r="AW64" s="570"/>
      <c r="AX64" s="568"/>
      <c r="AY64" s="566"/>
      <c r="AZ64" s="571"/>
      <c r="BA64" s="572"/>
      <c r="BB64" s="573"/>
      <c r="BC64" s="574">
        <f>SUM(T64:BA64)</f>
        <v>0</v>
      </c>
    </row>
    <row r="65" spans="1:55" ht="38.25" hidden="1" customHeight="1">
      <c r="A65" s="2334"/>
      <c r="B65" s="2335"/>
      <c r="C65" s="2335"/>
      <c r="D65" s="2335"/>
      <c r="E65" s="2336"/>
      <c r="F65" s="2168"/>
      <c r="G65" s="1220" t="s">
        <v>48</v>
      </c>
      <c r="H65" s="274"/>
      <c r="I65" s="276"/>
      <c r="J65" s="278"/>
      <c r="K65" s="278"/>
      <c r="L65" s="280"/>
      <c r="M65" s="276"/>
      <c r="N65" s="279"/>
      <c r="O65" s="277"/>
      <c r="P65" s="277"/>
      <c r="Q65" s="297"/>
      <c r="R65" s="281"/>
      <c r="S65" s="282"/>
      <c r="T65" s="286"/>
      <c r="U65" s="287"/>
      <c r="V65" s="297"/>
      <c r="W65" s="281"/>
      <c r="X65" s="283"/>
      <c r="Y65" s="282"/>
      <c r="Z65" s="280"/>
      <c r="AA65" s="297"/>
      <c r="AB65" s="281"/>
      <c r="AC65" s="280"/>
      <c r="AD65" s="282"/>
      <c r="AE65" s="280"/>
      <c r="AF65" s="283"/>
      <c r="AG65" s="281"/>
      <c r="AH65" s="280"/>
      <c r="AI65" s="280"/>
      <c r="AJ65" s="282"/>
      <c r="AK65" s="280"/>
      <c r="AL65" s="283"/>
      <c r="AM65" s="282"/>
      <c r="AN65" s="280">
        <f>AQ64</f>
        <v>0</v>
      </c>
      <c r="AO65" s="277">
        <f>AR64</f>
        <v>0</v>
      </c>
      <c r="AP65" s="277">
        <f>AS64</f>
        <v>0</v>
      </c>
      <c r="AQ65" s="277"/>
      <c r="AR65" s="276"/>
      <c r="AS65" s="279"/>
      <c r="AT65" s="276"/>
      <c r="AU65" s="278"/>
      <c r="AV65" s="277"/>
      <c r="AW65" s="274"/>
      <c r="AX65" s="277"/>
      <c r="AY65" s="276"/>
      <c r="AZ65" s="275"/>
      <c r="BA65" s="274"/>
      <c r="BB65" s="273"/>
      <c r="BC65" s="186">
        <f>SUM(Q65:BA65)</f>
        <v>0</v>
      </c>
    </row>
    <row r="66" spans="1:55" ht="32.4" hidden="1" thickBot="1">
      <c r="A66" s="2337"/>
      <c r="B66" s="2338"/>
      <c r="C66" s="2338"/>
      <c r="D66" s="2338"/>
      <c r="E66" s="2339"/>
      <c r="F66" s="2169"/>
      <c r="G66" s="1221" t="s">
        <v>45</v>
      </c>
      <c r="H66" s="575"/>
      <c r="I66" s="267"/>
      <c r="J66" s="266"/>
      <c r="K66" s="266"/>
      <c r="L66" s="265"/>
      <c r="M66" s="267"/>
      <c r="N66" s="268"/>
      <c r="O66" s="265"/>
      <c r="P66" s="265"/>
      <c r="Q66" s="269"/>
      <c r="R66" s="268"/>
      <c r="S66" s="266"/>
      <c r="T66" s="265"/>
      <c r="U66" s="267"/>
      <c r="V66" s="269"/>
      <c r="W66" s="268"/>
      <c r="X66" s="267"/>
      <c r="Y66" s="266"/>
      <c r="Z66" s="265"/>
      <c r="AA66" s="269"/>
      <c r="AB66" s="268"/>
      <c r="AC66" s="265"/>
      <c r="AD66" s="266"/>
      <c r="AE66" s="265"/>
      <c r="AF66" s="267"/>
      <c r="AG66" s="268"/>
      <c r="AH66" s="265"/>
      <c r="AI66" s="265"/>
      <c r="AJ66" s="266"/>
      <c r="AK66" s="265">
        <f t="shared" ref="AK66:AP66" si="352">AO64</f>
        <v>0</v>
      </c>
      <c r="AL66" s="267">
        <f t="shared" si="352"/>
        <v>0</v>
      </c>
      <c r="AM66" s="266">
        <f t="shared" si="352"/>
        <v>0</v>
      </c>
      <c r="AN66" s="265">
        <f t="shared" si="352"/>
        <v>0</v>
      </c>
      <c r="AO66" s="265">
        <f t="shared" si="352"/>
        <v>0</v>
      </c>
      <c r="AP66" s="265">
        <f t="shared" si="352"/>
        <v>0</v>
      </c>
      <c r="AQ66" s="265"/>
      <c r="AR66" s="267"/>
      <c r="AS66" s="268"/>
      <c r="AT66" s="267"/>
      <c r="AU66" s="266"/>
      <c r="AV66" s="265"/>
      <c r="AW66" s="575"/>
      <c r="AX66" s="265"/>
      <c r="AY66" s="267"/>
      <c r="AZ66" s="269"/>
      <c r="BA66" s="575"/>
      <c r="BB66" s="576"/>
      <c r="BC66" s="577">
        <f>SUM(O66:AW66)</f>
        <v>0</v>
      </c>
    </row>
    <row r="67" spans="1:55" ht="38.25" hidden="1" customHeight="1">
      <c r="A67" s="2139"/>
      <c r="B67" s="2140"/>
      <c r="C67" s="2274" t="s">
        <v>43</v>
      </c>
      <c r="D67" s="2144"/>
      <c r="E67" s="2145"/>
      <c r="F67" s="2146"/>
      <c r="G67" s="2147"/>
      <c r="H67" s="1171"/>
      <c r="I67" s="255"/>
      <c r="J67" s="257"/>
      <c r="K67" s="257"/>
      <c r="L67" s="256"/>
      <c r="M67" s="255"/>
      <c r="N67" s="258"/>
      <c r="O67" s="256"/>
      <c r="P67" s="256"/>
      <c r="Q67" s="1117"/>
      <c r="R67" s="258"/>
      <c r="S67" s="580"/>
      <c r="T67" s="582"/>
      <c r="U67" s="579"/>
      <c r="V67" s="581"/>
      <c r="W67" s="584"/>
      <c r="X67" s="583"/>
      <c r="Y67" s="580"/>
      <c r="Z67" s="582"/>
      <c r="AA67" s="581"/>
      <c r="AB67" s="578"/>
      <c r="AC67" s="582"/>
      <c r="AD67" s="580"/>
      <c r="AE67" s="582"/>
      <c r="AF67" s="579"/>
      <c r="AG67" s="578"/>
      <c r="AH67" s="582"/>
      <c r="AI67" s="582"/>
      <c r="AJ67" s="580"/>
      <c r="AK67" s="582"/>
      <c r="AL67" s="579"/>
      <c r="AM67" s="580"/>
      <c r="AN67" s="582">
        <f>AH67+AN66-AN65</f>
        <v>0</v>
      </c>
      <c r="AO67" s="582">
        <f>AN67+AO66-AO65</f>
        <v>0</v>
      </c>
      <c r="AP67" s="582">
        <f>AO67+AP66-AP65</f>
        <v>0</v>
      </c>
      <c r="AQ67" s="582"/>
      <c r="AR67" s="579"/>
      <c r="AS67" s="578"/>
      <c r="AT67" s="579"/>
      <c r="AU67" s="580"/>
      <c r="AV67" s="582"/>
      <c r="AW67" s="585"/>
      <c r="AX67" s="582"/>
      <c r="AY67" s="579"/>
      <c r="AZ67" s="581"/>
      <c r="BA67" s="585"/>
      <c r="BB67" s="586"/>
      <c r="BC67" s="166"/>
    </row>
    <row r="68" spans="1:55" ht="38.25" hidden="1" customHeight="1">
      <c r="A68" s="2141"/>
      <c r="B68" s="2142"/>
      <c r="C68" s="2269" t="s">
        <v>42</v>
      </c>
      <c r="D68" s="2148"/>
      <c r="E68" s="2149"/>
      <c r="F68" s="2275"/>
      <c r="G68" s="2328"/>
      <c r="H68" s="420"/>
      <c r="I68" s="245"/>
      <c r="J68" s="247"/>
      <c r="K68" s="247"/>
      <c r="L68" s="246"/>
      <c r="M68" s="245"/>
      <c r="N68" s="244"/>
      <c r="O68" s="246"/>
      <c r="P68" s="246"/>
      <c r="Q68" s="387"/>
      <c r="R68" s="244"/>
      <c r="S68" s="366"/>
      <c r="T68" s="365"/>
      <c r="U68" s="1104"/>
      <c r="V68" s="1103"/>
      <c r="W68" s="364"/>
      <c r="X68" s="1104"/>
      <c r="Y68" s="366"/>
      <c r="Z68" s="365"/>
      <c r="AA68" s="1103"/>
      <c r="AB68" s="364"/>
      <c r="AC68" s="365"/>
      <c r="AD68" s="366"/>
      <c r="AE68" s="365"/>
      <c r="AF68" s="1104"/>
      <c r="AG68" s="364"/>
      <c r="AH68" s="648"/>
      <c r="AI68" s="365"/>
      <c r="AJ68" s="366"/>
      <c r="AK68" s="365"/>
      <c r="AL68" s="1104"/>
      <c r="AM68" s="589"/>
      <c r="AN68" s="365"/>
      <c r="AO68" s="365"/>
      <c r="AP68" s="365"/>
      <c r="AQ68" s="365"/>
      <c r="AR68" s="1104"/>
      <c r="AS68" s="364"/>
      <c r="AT68" s="1104"/>
      <c r="AU68" s="366"/>
      <c r="AV68" s="365"/>
      <c r="AW68" s="590"/>
      <c r="AX68" s="365"/>
      <c r="AY68" s="1104"/>
      <c r="AZ68" s="1103"/>
      <c r="BA68" s="590"/>
      <c r="BB68" s="1105"/>
      <c r="BC68" s="210"/>
    </row>
    <row r="69" spans="1:55" ht="38.25" hidden="1" customHeight="1">
      <c r="A69" s="2098"/>
      <c r="B69" s="2143"/>
      <c r="C69" s="2270" t="s">
        <v>41</v>
      </c>
      <c r="D69" s="2254"/>
      <c r="E69" s="2255"/>
      <c r="F69" s="2256"/>
      <c r="G69" s="2318"/>
      <c r="H69" s="350"/>
      <c r="I69" s="236"/>
      <c r="J69" s="238"/>
      <c r="K69" s="238"/>
      <c r="L69" s="237"/>
      <c r="M69" s="236"/>
      <c r="N69" s="235"/>
      <c r="O69" s="237"/>
      <c r="P69" s="237"/>
      <c r="Q69" s="1116"/>
      <c r="R69" s="235"/>
      <c r="S69" s="614"/>
      <c r="T69" s="618"/>
      <c r="U69" s="613"/>
      <c r="V69" s="615"/>
      <c r="W69" s="616"/>
      <c r="X69" s="613"/>
      <c r="Y69" s="1649"/>
      <c r="Z69" s="1187"/>
      <c r="AA69" s="404"/>
      <c r="AB69" s="408"/>
      <c r="AC69" s="406"/>
      <c r="AD69" s="407"/>
      <c r="AE69" s="406"/>
      <c r="AF69" s="405"/>
      <c r="AG69" s="408"/>
      <c r="AH69" s="406"/>
      <c r="AI69" s="406"/>
      <c r="AJ69" s="407"/>
      <c r="AK69" s="406"/>
      <c r="AL69" s="405"/>
      <c r="AM69" s="407"/>
      <c r="AN69" s="406">
        <f>AH69+AN65-AN68</f>
        <v>0</v>
      </c>
      <c r="AO69" s="618">
        <f>AN69+AO65-AO68</f>
        <v>0</v>
      </c>
      <c r="AP69" s="618">
        <f>AO69+AP65-AP68</f>
        <v>0</v>
      </c>
      <c r="AQ69" s="618"/>
      <c r="AR69" s="613"/>
      <c r="AS69" s="616"/>
      <c r="AT69" s="613"/>
      <c r="AU69" s="614"/>
      <c r="AV69" s="618"/>
      <c r="AW69" s="619"/>
      <c r="AX69" s="618"/>
      <c r="AY69" s="613"/>
      <c r="AZ69" s="615"/>
      <c r="BA69" s="619"/>
      <c r="BB69" s="620"/>
      <c r="BC69" s="708"/>
    </row>
    <row r="70" spans="1:55" ht="38.25" customHeight="1">
      <c r="A70" s="2331" t="s">
        <v>115</v>
      </c>
      <c r="B70" s="2332"/>
      <c r="C70" s="2332"/>
      <c r="D70" s="2332"/>
      <c r="E70" s="2333"/>
      <c r="F70" s="2167"/>
      <c r="G70" s="1219" t="s">
        <v>49</v>
      </c>
      <c r="H70" s="1265"/>
      <c r="I70" s="481"/>
      <c r="J70" s="482"/>
      <c r="K70" s="482"/>
      <c r="L70" s="480"/>
      <c r="M70" s="1586"/>
      <c r="N70" s="1904">
        <v>15</v>
      </c>
      <c r="O70" s="1264">
        <v>20</v>
      </c>
      <c r="P70" s="1264">
        <v>30</v>
      </c>
      <c r="Q70" s="1720">
        <v>30</v>
      </c>
      <c r="R70" s="1896">
        <v>15</v>
      </c>
      <c r="S70" s="567">
        <v>20</v>
      </c>
      <c r="T70" s="568">
        <v>25</v>
      </c>
      <c r="U70" s="566">
        <v>0</v>
      </c>
      <c r="V70" s="1704">
        <v>0</v>
      </c>
      <c r="W70" s="565">
        <v>0</v>
      </c>
      <c r="X70" s="566">
        <v>0</v>
      </c>
      <c r="Y70" s="567">
        <v>0</v>
      </c>
      <c r="Z70" s="568">
        <v>0</v>
      </c>
      <c r="AA70" s="571">
        <v>0</v>
      </c>
      <c r="AB70" s="569">
        <v>0</v>
      </c>
      <c r="AC70" s="568">
        <v>0</v>
      </c>
      <c r="AD70" s="567">
        <v>0</v>
      </c>
      <c r="AE70" s="568">
        <v>0</v>
      </c>
      <c r="AF70" s="566">
        <v>0</v>
      </c>
      <c r="AG70" s="569"/>
      <c r="AH70" s="568"/>
      <c r="AI70" s="568"/>
      <c r="AJ70" s="567"/>
      <c r="AK70" s="568"/>
      <c r="AL70" s="566"/>
      <c r="AM70" s="567"/>
      <c r="AN70" s="568"/>
      <c r="AO70" s="568"/>
      <c r="AP70" s="568"/>
      <c r="AQ70" s="568"/>
      <c r="AR70" s="566"/>
      <c r="AS70" s="569"/>
      <c r="AT70" s="566"/>
      <c r="AU70" s="567"/>
      <c r="AV70" s="568"/>
      <c r="AW70" s="570"/>
      <c r="AX70" s="568"/>
      <c r="AY70" s="566"/>
      <c r="AZ70" s="571"/>
      <c r="BA70" s="572"/>
      <c r="BB70" s="573"/>
      <c r="BC70" s="574">
        <f>SUM(N70:BB70)</f>
        <v>155</v>
      </c>
    </row>
    <row r="71" spans="1:55" ht="48" customHeight="1">
      <c r="A71" s="2334"/>
      <c r="B71" s="2335"/>
      <c r="C71" s="2335"/>
      <c r="D71" s="2335"/>
      <c r="E71" s="2336"/>
      <c r="F71" s="2168"/>
      <c r="G71" s="1220" t="s">
        <v>48</v>
      </c>
      <c r="H71" s="1170">
        <f>K70</f>
        <v>0</v>
      </c>
      <c r="I71" s="287">
        <f t="shared" ref="I71:AI71" si="353">L70</f>
        <v>0</v>
      </c>
      <c r="J71" s="298">
        <v>15</v>
      </c>
      <c r="K71" s="298">
        <v>20</v>
      </c>
      <c r="L71" s="1565"/>
      <c r="M71" s="287">
        <f t="shared" si="353"/>
        <v>30</v>
      </c>
      <c r="N71" s="288">
        <f t="shared" si="353"/>
        <v>30</v>
      </c>
      <c r="O71" s="1565">
        <f>R70</f>
        <v>15</v>
      </c>
      <c r="P71" s="1565">
        <f t="shared" ref="P71" si="354">S70</f>
        <v>20</v>
      </c>
      <c r="Q71" s="1705">
        <f t="shared" ref="Q71" si="355">T70</f>
        <v>25</v>
      </c>
      <c r="R71" s="288">
        <f t="shared" ref="R71" si="356">U70</f>
        <v>0</v>
      </c>
      <c r="S71" s="446">
        <f t="shared" ref="S71" si="357">V70</f>
        <v>0</v>
      </c>
      <c r="T71" s="280">
        <f t="shared" ref="T71" si="358">W70</f>
        <v>0</v>
      </c>
      <c r="U71" s="283">
        <f t="shared" ref="U71" si="359">X70</f>
        <v>0</v>
      </c>
      <c r="V71" s="297">
        <f t="shared" si="353"/>
        <v>0</v>
      </c>
      <c r="W71" s="281">
        <f t="shared" si="353"/>
        <v>0</v>
      </c>
      <c r="X71" s="283">
        <f t="shared" si="353"/>
        <v>0</v>
      </c>
      <c r="Y71" s="282">
        <f t="shared" si="353"/>
        <v>0</v>
      </c>
      <c r="Z71" s="280">
        <f t="shared" si="353"/>
        <v>0</v>
      </c>
      <c r="AA71" s="297">
        <f t="shared" si="353"/>
        <v>0</v>
      </c>
      <c r="AB71" s="281">
        <f t="shared" si="353"/>
        <v>0</v>
      </c>
      <c r="AC71" s="280">
        <f t="shared" si="353"/>
        <v>0</v>
      </c>
      <c r="AD71" s="282">
        <f t="shared" si="353"/>
        <v>0</v>
      </c>
      <c r="AE71" s="280">
        <f t="shared" si="353"/>
        <v>0</v>
      </c>
      <c r="AF71" s="283">
        <f t="shared" si="353"/>
        <v>0</v>
      </c>
      <c r="AG71" s="281">
        <f t="shared" si="353"/>
        <v>0</v>
      </c>
      <c r="AH71" s="280">
        <f t="shared" si="353"/>
        <v>0</v>
      </c>
      <c r="AI71" s="280">
        <f t="shared" si="353"/>
        <v>0</v>
      </c>
      <c r="AJ71" s="282">
        <f t="shared" ref="AJ71" si="360">AM70</f>
        <v>0</v>
      </c>
      <c r="AK71" s="280">
        <f t="shared" ref="AK71" si="361">AN70</f>
        <v>0</v>
      </c>
      <c r="AL71" s="283">
        <f t="shared" ref="AL71" si="362">AO70</f>
        <v>0</v>
      </c>
      <c r="AM71" s="282">
        <f t="shared" ref="AM71" si="363">AP70</f>
        <v>0</v>
      </c>
      <c r="AN71" s="280">
        <f t="shared" ref="AN71" si="364">AQ70</f>
        <v>0</v>
      </c>
      <c r="AO71" s="280">
        <f t="shared" ref="AO71" si="365">AR70</f>
        <v>0</v>
      </c>
      <c r="AP71" s="280">
        <f t="shared" ref="AP71" si="366">AS70</f>
        <v>0</v>
      </c>
      <c r="AQ71" s="277">
        <f t="shared" ref="AQ71" si="367">AT70</f>
        <v>0</v>
      </c>
      <c r="AR71" s="276">
        <f t="shared" ref="AR71" si="368">AU70</f>
        <v>0</v>
      </c>
      <c r="AS71" s="279">
        <f t="shared" ref="AS71" si="369">AV70</f>
        <v>0</v>
      </c>
      <c r="AT71" s="276">
        <f t="shared" ref="AT71" si="370">AW70</f>
        <v>0</v>
      </c>
      <c r="AU71" s="278">
        <f t="shared" ref="AU71" si="371">AX70</f>
        <v>0</v>
      </c>
      <c r="AV71" s="277">
        <f t="shared" ref="AV71" si="372">AY70</f>
        <v>0</v>
      </c>
      <c r="AW71" s="274">
        <f t="shared" ref="AW71" si="373">AZ70</f>
        <v>0</v>
      </c>
      <c r="AX71" s="277">
        <f t="shared" ref="AX71" si="374">BA70</f>
        <v>0</v>
      </c>
      <c r="AY71" s="276">
        <f t="shared" ref="AY71" si="375">BB70</f>
        <v>0</v>
      </c>
      <c r="AZ71" s="275"/>
      <c r="BA71" s="274">
        <f t="shared" ref="BA71" si="376">BD70</f>
        <v>0</v>
      </c>
      <c r="BB71" s="273">
        <f t="shared" ref="BB71" si="377">BE70</f>
        <v>0</v>
      </c>
      <c r="BC71" s="186">
        <f>SUM(I71:BB71)</f>
        <v>155</v>
      </c>
    </row>
    <row r="72" spans="1:55" ht="47.25" customHeight="1">
      <c r="A72" s="2337"/>
      <c r="B72" s="2338"/>
      <c r="C72" s="2338"/>
      <c r="D72" s="2338"/>
      <c r="E72" s="2339"/>
      <c r="F72" s="2169"/>
      <c r="G72" s="1221" t="s">
        <v>45</v>
      </c>
      <c r="H72" s="1339">
        <f t="shared" ref="H72" si="378">L70</f>
        <v>0</v>
      </c>
      <c r="I72" s="272">
        <f t="shared" ref="I72" si="379">M70</f>
        <v>0</v>
      </c>
      <c r="J72" s="271">
        <f t="shared" ref="J72" si="380">N70</f>
        <v>15</v>
      </c>
      <c r="K72" s="271">
        <f t="shared" ref="K72" si="381">O70</f>
        <v>20</v>
      </c>
      <c r="L72" s="270">
        <f t="shared" ref="L72" si="382">P70</f>
        <v>30</v>
      </c>
      <c r="M72" s="272">
        <f t="shared" ref="M72" si="383">Q70</f>
        <v>30</v>
      </c>
      <c r="N72" s="1905">
        <f t="shared" ref="N72" si="384">R70</f>
        <v>15</v>
      </c>
      <c r="O72" s="270">
        <f t="shared" ref="O72" si="385">S70</f>
        <v>20</v>
      </c>
      <c r="P72" s="270">
        <f t="shared" ref="P72" si="386">T70</f>
        <v>25</v>
      </c>
      <c r="Q72" s="1932">
        <f t="shared" ref="Q72" si="387">U70</f>
        <v>0</v>
      </c>
      <c r="R72" s="1905">
        <f t="shared" ref="R72" si="388">V70</f>
        <v>0</v>
      </c>
      <c r="S72" s="444">
        <f t="shared" ref="S72" si="389">W70</f>
        <v>0</v>
      </c>
      <c r="T72" s="265">
        <f t="shared" ref="T72" si="390">X70</f>
        <v>0</v>
      </c>
      <c r="U72" s="267">
        <f t="shared" ref="U72" si="391">Y70</f>
        <v>0</v>
      </c>
      <c r="V72" s="269">
        <f t="shared" ref="V72" si="392">Z70</f>
        <v>0</v>
      </c>
      <c r="W72" s="268">
        <f t="shared" ref="W72" si="393">AA70</f>
        <v>0</v>
      </c>
      <c r="X72" s="267">
        <f t="shared" ref="X72:AI72" si="394">AB70</f>
        <v>0</v>
      </c>
      <c r="Y72" s="266">
        <f t="shared" si="394"/>
        <v>0</v>
      </c>
      <c r="Z72" s="265">
        <f t="shared" si="394"/>
        <v>0</v>
      </c>
      <c r="AA72" s="269">
        <f t="shared" si="394"/>
        <v>0</v>
      </c>
      <c r="AB72" s="268">
        <f t="shared" si="394"/>
        <v>0</v>
      </c>
      <c r="AC72" s="265">
        <f t="shared" si="394"/>
        <v>0</v>
      </c>
      <c r="AD72" s="266">
        <f t="shared" si="394"/>
        <v>0</v>
      </c>
      <c r="AE72" s="265">
        <f t="shared" si="394"/>
        <v>0</v>
      </c>
      <c r="AF72" s="267">
        <f t="shared" si="394"/>
        <v>0</v>
      </c>
      <c r="AG72" s="268">
        <f t="shared" si="394"/>
        <v>0</v>
      </c>
      <c r="AH72" s="265">
        <f t="shared" si="394"/>
        <v>0</v>
      </c>
      <c r="AI72" s="265">
        <f t="shared" si="394"/>
        <v>0</v>
      </c>
      <c r="AJ72" s="266">
        <f t="shared" ref="AJ72" si="395">AN70</f>
        <v>0</v>
      </c>
      <c r="AK72" s="265">
        <f t="shared" ref="AK72" si="396">AO70</f>
        <v>0</v>
      </c>
      <c r="AL72" s="267">
        <f t="shared" ref="AL72" si="397">AP70</f>
        <v>0</v>
      </c>
      <c r="AM72" s="266">
        <f t="shared" ref="AM72" si="398">AQ70</f>
        <v>0</v>
      </c>
      <c r="AN72" s="265">
        <f t="shared" ref="AN72" si="399">AR70</f>
        <v>0</v>
      </c>
      <c r="AO72" s="265">
        <f t="shared" ref="AO72" si="400">AS70</f>
        <v>0</v>
      </c>
      <c r="AP72" s="265">
        <f t="shared" ref="AP72" si="401">AT70</f>
        <v>0</v>
      </c>
      <c r="AQ72" s="265">
        <f t="shared" ref="AQ72" si="402">AU70</f>
        <v>0</v>
      </c>
      <c r="AR72" s="267">
        <f t="shared" ref="AR72" si="403">AV70</f>
        <v>0</v>
      </c>
      <c r="AS72" s="268">
        <f t="shared" ref="AS72" si="404">AW70</f>
        <v>0</v>
      </c>
      <c r="AT72" s="267">
        <f t="shared" ref="AT72" si="405">AX70</f>
        <v>0</v>
      </c>
      <c r="AU72" s="266">
        <f t="shared" ref="AU72" si="406">AY70</f>
        <v>0</v>
      </c>
      <c r="AV72" s="265">
        <f t="shared" ref="AV72" si="407">AZ70</f>
        <v>0</v>
      </c>
      <c r="AW72" s="575">
        <f t="shared" ref="AW72" si="408">BA70</f>
        <v>0</v>
      </c>
      <c r="AX72" s="265">
        <f t="shared" ref="AX72" si="409">BB70</f>
        <v>0</v>
      </c>
      <c r="AY72" s="267"/>
      <c r="AZ72" s="269">
        <f t="shared" ref="AZ72" si="410">BD70</f>
        <v>0</v>
      </c>
      <c r="BA72" s="575">
        <f t="shared" ref="BA72" si="411">BE70</f>
        <v>0</v>
      </c>
      <c r="BB72" s="576">
        <f t="shared" ref="BB72" si="412">BF70</f>
        <v>0</v>
      </c>
      <c r="BC72" s="577">
        <f>SUM(H72:BB72)</f>
        <v>155</v>
      </c>
    </row>
    <row r="73" spans="1:55" ht="38.25" customHeight="1">
      <c r="A73" s="2139"/>
      <c r="B73" s="2140"/>
      <c r="C73" s="2274" t="s">
        <v>43</v>
      </c>
      <c r="D73" s="2144"/>
      <c r="E73" s="2145"/>
      <c r="F73" s="2146"/>
      <c r="G73" s="2147"/>
      <c r="H73" s="1171">
        <f t="shared" ref="H73" si="413">G73+H72-H71</f>
        <v>0</v>
      </c>
      <c r="I73" s="255">
        <f>H73+I72-I71</f>
        <v>0</v>
      </c>
      <c r="J73" s="257">
        <f t="shared" ref="J73" si="414">I73+J72-J71</f>
        <v>0</v>
      </c>
      <c r="K73" s="257">
        <f t="shared" ref="K73" si="415">J73+K72-K71</f>
        <v>0</v>
      </c>
      <c r="L73" s="256">
        <f t="shared" ref="L73" si="416">K73+L72-L71</f>
        <v>30</v>
      </c>
      <c r="M73" s="255">
        <f t="shared" ref="M73" si="417">L73+M72-M71</f>
        <v>30</v>
      </c>
      <c r="N73" s="258">
        <f t="shared" ref="N73" si="418">M73+N72-N71</f>
        <v>15</v>
      </c>
      <c r="O73" s="256">
        <f t="shared" ref="O73" si="419">N73+O72-O71</f>
        <v>20</v>
      </c>
      <c r="P73" s="256">
        <f t="shared" ref="P73" si="420">O73+P72-P71</f>
        <v>25</v>
      </c>
      <c r="Q73" s="1117">
        <f t="shared" ref="Q73" si="421">P73+Q72-Q71</f>
        <v>0</v>
      </c>
      <c r="R73" s="578">
        <f t="shared" ref="R73" si="422">Q73+R72-R71</f>
        <v>0</v>
      </c>
      <c r="S73" s="580">
        <f t="shared" ref="S73:AI73" si="423">R73+S72-S71</f>
        <v>0</v>
      </c>
      <c r="T73" s="582">
        <f t="shared" si="423"/>
        <v>0</v>
      </c>
      <c r="U73" s="579">
        <f t="shared" si="423"/>
        <v>0</v>
      </c>
      <c r="V73" s="581">
        <f t="shared" si="423"/>
        <v>0</v>
      </c>
      <c r="W73" s="578">
        <f t="shared" si="423"/>
        <v>0</v>
      </c>
      <c r="X73" s="579">
        <f t="shared" si="423"/>
        <v>0</v>
      </c>
      <c r="Y73" s="580">
        <f t="shared" si="423"/>
        <v>0</v>
      </c>
      <c r="Z73" s="582">
        <f t="shared" si="423"/>
        <v>0</v>
      </c>
      <c r="AA73" s="1993">
        <f t="shared" si="423"/>
        <v>0</v>
      </c>
      <c r="AB73" s="584">
        <f t="shared" si="423"/>
        <v>0</v>
      </c>
      <c r="AC73" s="582">
        <f t="shared" si="423"/>
        <v>0</v>
      </c>
      <c r="AD73" s="580">
        <f t="shared" si="423"/>
        <v>0</v>
      </c>
      <c r="AE73" s="582">
        <f t="shared" si="423"/>
        <v>0</v>
      </c>
      <c r="AF73" s="579">
        <f t="shared" si="423"/>
        <v>0</v>
      </c>
      <c r="AG73" s="578">
        <f t="shared" si="423"/>
        <v>0</v>
      </c>
      <c r="AH73" s="582">
        <f t="shared" si="423"/>
        <v>0</v>
      </c>
      <c r="AI73" s="582">
        <f t="shared" si="423"/>
        <v>0</v>
      </c>
      <c r="AJ73" s="580">
        <f t="shared" ref="AJ73" si="424">AI73+AJ72-AJ71</f>
        <v>0</v>
      </c>
      <c r="AK73" s="582">
        <f t="shared" ref="AK73" si="425">AJ73+AK72-AK71</f>
        <v>0</v>
      </c>
      <c r="AL73" s="579">
        <f t="shared" ref="AL73" si="426">AK73+AL72-AL71</f>
        <v>0</v>
      </c>
      <c r="AM73" s="580">
        <f t="shared" ref="AM73" si="427">AL73+AM72-AM71</f>
        <v>0</v>
      </c>
      <c r="AN73" s="582">
        <f t="shared" ref="AN73" si="428">AM73+AN72-AN71</f>
        <v>0</v>
      </c>
      <c r="AO73" s="582">
        <f t="shared" ref="AO73" si="429">AN73+AO72-AO71</f>
        <v>0</v>
      </c>
      <c r="AP73" s="582">
        <f t="shared" ref="AP73" si="430">AO73+AP72-AP71</f>
        <v>0</v>
      </c>
      <c r="AQ73" s="582">
        <f t="shared" ref="AQ73" si="431">AP73+AQ72-AQ71</f>
        <v>0</v>
      </c>
      <c r="AR73" s="579">
        <f t="shared" ref="AR73" si="432">AQ73+AR72-AR71</f>
        <v>0</v>
      </c>
      <c r="AS73" s="578">
        <f t="shared" ref="AS73" si="433">AR73+AS72-AS71</f>
        <v>0</v>
      </c>
      <c r="AT73" s="579">
        <f t="shared" ref="AT73" si="434">AS73+AT72-AT71</f>
        <v>0</v>
      </c>
      <c r="AU73" s="580">
        <f t="shared" ref="AU73" si="435">AT73+AU72-AU71</f>
        <v>0</v>
      </c>
      <c r="AV73" s="582">
        <f t="shared" ref="AV73" si="436">AU73+AV72-AV71</f>
        <v>0</v>
      </c>
      <c r="AW73" s="585">
        <f t="shared" ref="AW73" si="437">AV73+AW72-AW71</f>
        <v>0</v>
      </c>
      <c r="AX73" s="582">
        <f t="shared" ref="AX73" si="438">AW73+AX72-AX71</f>
        <v>0</v>
      </c>
      <c r="AY73" s="579">
        <f t="shared" ref="AY73" si="439">AX73+AY72-AY71</f>
        <v>0</v>
      </c>
      <c r="AZ73" s="581">
        <f t="shared" ref="AZ73" si="440">AY73+AZ72-AZ71</f>
        <v>0</v>
      </c>
      <c r="BA73" s="585">
        <f t="shared" ref="BA73" si="441">AZ73+BA72-BA71</f>
        <v>0</v>
      </c>
      <c r="BB73" s="586">
        <f t="shared" ref="BB73" si="442">BA73+BB72-BB71</f>
        <v>0</v>
      </c>
      <c r="BC73" s="587"/>
    </row>
    <row r="74" spans="1:55" ht="38.25" customHeight="1">
      <c r="A74" s="2141"/>
      <c r="B74" s="2142"/>
      <c r="C74" s="2269" t="s">
        <v>42</v>
      </c>
      <c r="D74" s="2148"/>
      <c r="E74" s="2149"/>
      <c r="F74" s="2275"/>
      <c r="G74" s="2328"/>
      <c r="H74" s="1227">
        <f t="shared" ref="H74" si="443">K70</f>
        <v>0</v>
      </c>
      <c r="I74" s="316">
        <f t="shared" ref="I74" si="444">L70</f>
        <v>0</v>
      </c>
      <c r="J74" s="315">
        <f t="shared" ref="J74" si="445">M70</f>
        <v>0</v>
      </c>
      <c r="K74" s="443"/>
      <c r="L74" s="246">
        <v>15</v>
      </c>
      <c r="M74" s="245">
        <v>20</v>
      </c>
      <c r="N74" s="244">
        <v>30</v>
      </c>
      <c r="O74" s="246">
        <v>30</v>
      </c>
      <c r="P74" s="246">
        <v>15</v>
      </c>
      <c r="Q74" s="387">
        <v>20</v>
      </c>
      <c r="R74" s="244">
        <v>25</v>
      </c>
      <c r="S74" s="1604">
        <f t="shared" ref="S74:AI74" si="446">V70</f>
        <v>0</v>
      </c>
      <c r="T74" s="365">
        <f t="shared" si="446"/>
        <v>0</v>
      </c>
      <c r="U74" s="1104">
        <f t="shared" si="446"/>
        <v>0</v>
      </c>
      <c r="V74" s="1103">
        <f t="shared" si="446"/>
        <v>0</v>
      </c>
      <c r="W74" s="364">
        <f t="shared" si="446"/>
        <v>0</v>
      </c>
      <c r="X74" s="1104">
        <f t="shared" si="446"/>
        <v>0</v>
      </c>
      <c r="Y74" s="366">
        <f t="shared" si="446"/>
        <v>0</v>
      </c>
      <c r="Z74" s="365">
        <f t="shared" si="446"/>
        <v>0</v>
      </c>
      <c r="AA74" s="1103">
        <f t="shared" si="446"/>
        <v>0</v>
      </c>
      <c r="AB74" s="364">
        <f t="shared" si="446"/>
        <v>0</v>
      </c>
      <c r="AC74" s="365">
        <f t="shared" si="446"/>
        <v>0</v>
      </c>
      <c r="AD74" s="366">
        <f t="shared" si="446"/>
        <v>0</v>
      </c>
      <c r="AE74" s="365">
        <f t="shared" si="446"/>
        <v>0</v>
      </c>
      <c r="AF74" s="1104">
        <f t="shared" si="446"/>
        <v>0</v>
      </c>
      <c r="AG74" s="364">
        <f t="shared" si="446"/>
        <v>0</v>
      </c>
      <c r="AH74" s="648">
        <f t="shared" si="446"/>
        <v>0</v>
      </c>
      <c r="AI74" s="365">
        <f t="shared" si="446"/>
        <v>0</v>
      </c>
      <c r="AJ74" s="366">
        <f t="shared" ref="AJ74" si="447">AM70</f>
        <v>0</v>
      </c>
      <c r="AK74" s="365">
        <f t="shared" ref="AK74" si="448">AN70</f>
        <v>0</v>
      </c>
      <c r="AL74" s="1104">
        <f t="shared" ref="AL74" si="449">AO70</f>
        <v>0</v>
      </c>
      <c r="AM74" s="589">
        <f t="shared" ref="AM74" si="450">AP70</f>
        <v>0</v>
      </c>
      <c r="AN74" s="365">
        <f t="shared" ref="AN74" si="451">AQ70</f>
        <v>0</v>
      </c>
      <c r="AO74" s="365">
        <f t="shared" ref="AO74" si="452">AR70</f>
        <v>0</v>
      </c>
      <c r="AP74" s="365">
        <f t="shared" ref="AP74" si="453">AS70</f>
        <v>0</v>
      </c>
      <c r="AQ74" s="365">
        <f t="shared" ref="AQ74" si="454">AT70</f>
        <v>0</v>
      </c>
      <c r="AR74" s="1104">
        <f t="shared" ref="AR74" si="455">AU70</f>
        <v>0</v>
      </c>
      <c r="AS74" s="364">
        <f t="shared" ref="AS74" si="456">AV70</f>
        <v>0</v>
      </c>
      <c r="AT74" s="1104">
        <f t="shared" ref="AT74" si="457">AW70</f>
        <v>0</v>
      </c>
      <c r="AU74" s="366">
        <f t="shared" ref="AU74" si="458">AX70</f>
        <v>0</v>
      </c>
      <c r="AV74" s="365">
        <f t="shared" ref="AV74" si="459">AY70</f>
        <v>0</v>
      </c>
      <c r="AW74" s="590">
        <f t="shared" ref="AW74" si="460">AZ70</f>
        <v>0</v>
      </c>
      <c r="AX74" s="365">
        <f t="shared" ref="AX74" si="461">BA70</f>
        <v>0</v>
      </c>
      <c r="AY74" s="1104">
        <f t="shared" ref="AY74" si="462">BB70</f>
        <v>0</v>
      </c>
      <c r="AZ74" s="1103"/>
      <c r="BA74" s="590">
        <f t="shared" ref="BA74" si="463">BD70</f>
        <v>0</v>
      </c>
      <c r="BB74" s="1105">
        <f t="shared" ref="BB74" si="464">BE70</f>
        <v>0</v>
      </c>
      <c r="BC74" s="210"/>
    </row>
    <row r="75" spans="1:55" ht="48" customHeight="1" thickBot="1">
      <c r="A75" s="2098"/>
      <c r="B75" s="2143"/>
      <c r="C75" s="2270" t="s">
        <v>41</v>
      </c>
      <c r="D75" s="2254"/>
      <c r="E75" s="2255"/>
      <c r="F75" s="2256"/>
      <c r="G75" s="2318"/>
      <c r="H75" s="1228">
        <f t="shared" ref="H75" si="465">G75+H71-H74</f>
        <v>0</v>
      </c>
      <c r="I75" s="309">
        <f>H75+I71-I74</f>
        <v>0</v>
      </c>
      <c r="J75" s="439">
        <f t="shared" ref="J75" si="466">I75+J71-J74</f>
        <v>15</v>
      </c>
      <c r="K75" s="238">
        <f t="shared" ref="K75" si="467">J75+K71-K74</f>
        <v>35</v>
      </c>
      <c r="L75" s="237">
        <f t="shared" ref="L75" si="468">K75+L71-L74</f>
        <v>20</v>
      </c>
      <c r="M75" s="236">
        <f t="shared" ref="M75" si="469">L75+M71-M74</f>
        <v>30</v>
      </c>
      <c r="N75" s="235">
        <f t="shared" ref="N75" si="470">M75+N71-N74</f>
        <v>30</v>
      </c>
      <c r="O75" s="237">
        <f t="shared" ref="O75" si="471">N75+O71-O74</f>
        <v>15</v>
      </c>
      <c r="P75" s="237">
        <f t="shared" ref="P75" si="472">O75+P71-P74</f>
        <v>20</v>
      </c>
      <c r="Q75" s="1116">
        <f t="shared" ref="Q75" si="473">P75+Q71-Q74</f>
        <v>25</v>
      </c>
      <c r="R75" s="235">
        <f t="shared" ref="R75" si="474">Q75+R71-R74</f>
        <v>0</v>
      </c>
      <c r="S75" s="407">
        <f t="shared" ref="S75:AI75" si="475">R75+S71-S74</f>
        <v>0</v>
      </c>
      <c r="T75" s="406">
        <f t="shared" si="475"/>
        <v>0</v>
      </c>
      <c r="U75" s="405">
        <f t="shared" si="475"/>
        <v>0</v>
      </c>
      <c r="V75" s="404">
        <f t="shared" si="475"/>
        <v>0</v>
      </c>
      <c r="W75" s="408">
        <f t="shared" si="475"/>
        <v>0</v>
      </c>
      <c r="X75" s="405">
        <f t="shared" si="475"/>
        <v>0</v>
      </c>
      <c r="Y75" s="407">
        <f t="shared" si="475"/>
        <v>0</v>
      </c>
      <c r="Z75" s="406">
        <f t="shared" si="475"/>
        <v>0</v>
      </c>
      <c r="AA75" s="404">
        <f t="shared" si="475"/>
        <v>0</v>
      </c>
      <c r="AB75" s="408">
        <f t="shared" si="475"/>
        <v>0</v>
      </c>
      <c r="AC75" s="406">
        <f t="shared" si="475"/>
        <v>0</v>
      </c>
      <c r="AD75" s="407">
        <f t="shared" si="475"/>
        <v>0</v>
      </c>
      <c r="AE75" s="406">
        <f t="shared" si="475"/>
        <v>0</v>
      </c>
      <c r="AF75" s="405">
        <f t="shared" si="475"/>
        <v>0</v>
      </c>
      <c r="AG75" s="408">
        <f t="shared" si="475"/>
        <v>0</v>
      </c>
      <c r="AH75" s="406">
        <f t="shared" si="475"/>
        <v>0</v>
      </c>
      <c r="AI75" s="406">
        <f t="shared" si="475"/>
        <v>0</v>
      </c>
      <c r="AJ75" s="407">
        <f t="shared" ref="AJ75" si="476">AI75+AJ71-AJ74</f>
        <v>0</v>
      </c>
      <c r="AK75" s="406">
        <f t="shared" ref="AK75" si="477">AJ75+AK71-AK74</f>
        <v>0</v>
      </c>
      <c r="AL75" s="405">
        <f t="shared" ref="AL75" si="478">AK75+AL71-AL74</f>
        <v>0</v>
      </c>
      <c r="AM75" s="407">
        <f t="shared" ref="AM75" si="479">AL75+AM71-AM74</f>
        <v>0</v>
      </c>
      <c r="AN75" s="406">
        <f t="shared" ref="AN75" si="480">AM75+AN71-AN74</f>
        <v>0</v>
      </c>
      <c r="AO75" s="406">
        <f t="shared" ref="AO75" si="481">AN75+AO71-AO74</f>
        <v>0</v>
      </c>
      <c r="AP75" s="406">
        <f t="shared" ref="AP75" si="482">AO75+AP71-AP74</f>
        <v>0</v>
      </c>
      <c r="AQ75" s="406">
        <f t="shared" ref="AQ75" si="483">AP75+AQ71-AQ74</f>
        <v>0</v>
      </c>
      <c r="AR75" s="405">
        <f t="shared" ref="AR75" si="484">AQ75+AR71-AR74</f>
        <v>0</v>
      </c>
      <c r="AS75" s="408">
        <f t="shared" ref="AS75" si="485">AR75+AS71-AS74</f>
        <v>0</v>
      </c>
      <c r="AT75" s="405">
        <f t="shared" ref="AT75" si="486">AS75+AT71-AT74</f>
        <v>0</v>
      </c>
      <c r="AU75" s="407">
        <f t="shared" ref="AU75" si="487">AT75+AU71-AU74</f>
        <v>0</v>
      </c>
      <c r="AV75" s="406">
        <f t="shared" ref="AV75" si="488">AU75+AV71-AV74</f>
        <v>0</v>
      </c>
      <c r="AW75" s="403">
        <f t="shared" ref="AW75" si="489">AV75+AW71-AW74</f>
        <v>0</v>
      </c>
      <c r="AX75" s="406">
        <f t="shared" ref="AX75" si="490">AW75+AX71-AX74</f>
        <v>0</v>
      </c>
      <c r="AY75" s="405">
        <f t="shared" ref="AY75" si="491">AX75+AY71-AY74</f>
        <v>0</v>
      </c>
      <c r="AZ75" s="404">
        <f t="shared" ref="AZ75" si="492">AY75+AZ71-AZ74</f>
        <v>0</v>
      </c>
      <c r="BA75" s="403">
        <f t="shared" ref="BA75" si="493">AZ75+BA71-BA74</f>
        <v>0</v>
      </c>
      <c r="BB75" s="402">
        <f t="shared" ref="BB75" si="494">BA75+BB71-BB74</f>
        <v>0</v>
      </c>
      <c r="BC75" s="401"/>
    </row>
    <row r="76" spans="1:55" ht="49.5" customHeight="1">
      <c r="A76" s="2284" t="s">
        <v>286</v>
      </c>
      <c r="B76" s="2224"/>
      <c r="C76" s="2224"/>
      <c r="D76" s="2224"/>
      <c r="E76" s="2225"/>
      <c r="F76" s="2167"/>
      <c r="G76" s="1219" t="s">
        <v>106</v>
      </c>
      <c r="H76" s="1265">
        <v>13</v>
      </c>
      <c r="I76" s="481">
        <v>10</v>
      </c>
      <c r="J76" s="482">
        <v>10</v>
      </c>
      <c r="K76" s="482">
        <v>10</v>
      </c>
      <c r="L76" s="480">
        <v>12</v>
      </c>
      <c r="M76" s="481">
        <v>13</v>
      </c>
      <c r="N76" s="1896">
        <v>10</v>
      </c>
      <c r="O76" s="425">
        <v>13</v>
      </c>
      <c r="P76" s="425">
        <v>11</v>
      </c>
      <c r="Q76" s="1721">
        <v>10</v>
      </c>
      <c r="R76" s="1896">
        <v>10</v>
      </c>
      <c r="S76" s="563">
        <v>0</v>
      </c>
      <c r="T76" s="568">
        <v>0</v>
      </c>
      <c r="U76" s="566">
        <v>0</v>
      </c>
      <c r="V76" s="571">
        <v>0</v>
      </c>
      <c r="W76" s="569">
        <v>0</v>
      </c>
      <c r="X76" s="566">
        <v>0</v>
      </c>
      <c r="Y76" s="567">
        <v>0</v>
      </c>
      <c r="Z76" s="568">
        <v>0</v>
      </c>
      <c r="AA76" s="571">
        <v>0</v>
      </c>
      <c r="AB76" s="569">
        <v>0</v>
      </c>
      <c r="AC76" s="568">
        <v>10</v>
      </c>
      <c r="AD76" s="567">
        <v>13</v>
      </c>
      <c r="AE76" s="568">
        <v>14</v>
      </c>
      <c r="AF76" s="566">
        <v>14</v>
      </c>
      <c r="AG76" s="569"/>
      <c r="AH76" s="568"/>
      <c r="AI76" s="568"/>
      <c r="AJ76" s="567"/>
      <c r="AK76" s="568"/>
      <c r="AL76" s="566"/>
      <c r="AM76" s="567"/>
      <c r="AN76" s="568"/>
      <c r="AO76" s="568"/>
      <c r="AP76" s="568"/>
      <c r="AQ76" s="568"/>
      <c r="AR76" s="566"/>
      <c r="AS76" s="569"/>
      <c r="AT76" s="566"/>
      <c r="AU76" s="567"/>
      <c r="AV76" s="568"/>
      <c r="AW76" s="570"/>
      <c r="AX76" s="568"/>
      <c r="AY76" s="566"/>
      <c r="AZ76" s="571"/>
      <c r="BA76" s="572"/>
      <c r="BB76" s="573"/>
      <c r="BC76" s="574">
        <f>SUM(P76:AW76)</f>
        <v>82</v>
      </c>
    </row>
    <row r="77" spans="1:55" ht="49.5" customHeight="1">
      <c r="A77" s="2226"/>
      <c r="B77" s="2227"/>
      <c r="C77" s="2227"/>
      <c r="D77" s="2227"/>
      <c r="E77" s="2228"/>
      <c r="F77" s="2168"/>
      <c r="G77" s="1220" t="s">
        <v>48</v>
      </c>
      <c r="H77" s="1344"/>
      <c r="I77" s="391"/>
      <c r="J77" s="282"/>
      <c r="K77" s="278"/>
      <c r="L77" s="277"/>
      <c r="M77" s="276"/>
      <c r="N77" s="279"/>
      <c r="O77" s="280"/>
      <c r="P77" s="277"/>
      <c r="Q77" s="275"/>
      <c r="R77" s="281"/>
      <c r="S77" s="282"/>
      <c r="T77" s="280"/>
      <c r="U77" s="283"/>
      <c r="V77" s="297">
        <v>30</v>
      </c>
      <c r="W77" s="281">
        <v>30</v>
      </c>
      <c r="X77" s="283">
        <v>12</v>
      </c>
      <c r="Y77" s="282">
        <v>30</v>
      </c>
      <c r="Z77" s="280">
        <v>30</v>
      </c>
      <c r="AA77" s="297">
        <v>30</v>
      </c>
      <c r="AB77" s="281">
        <v>30</v>
      </c>
      <c r="AC77" s="280">
        <v>30</v>
      </c>
      <c r="AD77" s="282">
        <v>30</v>
      </c>
      <c r="AE77" s="280">
        <v>30</v>
      </c>
      <c r="AF77" s="283">
        <v>30</v>
      </c>
      <c r="AG77" s="281"/>
      <c r="AH77" s="280"/>
      <c r="AI77" s="280"/>
      <c r="AJ77" s="282"/>
      <c r="AK77" s="280"/>
      <c r="AL77" s="283"/>
      <c r="AM77" s="282"/>
      <c r="AN77" s="280"/>
      <c r="AO77" s="280"/>
      <c r="AP77" s="280"/>
      <c r="AQ77" s="277"/>
      <c r="AR77" s="276"/>
      <c r="AS77" s="279"/>
      <c r="AT77" s="276"/>
      <c r="AU77" s="278"/>
      <c r="AV77" s="277"/>
      <c r="AW77" s="274"/>
      <c r="AX77" s="277"/>
      <c r="AY77" s="276"/>
      <c r="AZ77" s="275"/>
      <c r="BA77" s="274"/>
      <c r="BB77" s="273"/>
      <c r="BC77" s="186">
        <f>SUM(O77:AW77)</f>
        <v>312</v>
      </c>
    </row>
    <row r="78" spans="1:55" ht="49.5" customHeight="1">
      <c r="A78" s="2229"/>
      <c r="B78" s="2230"/>
      <c r="C78" s="2230"/>
      <c r="D78" s="2230"/>
      <c r="E78" s="2231"/>
      <c r="F78" s="2169"/>
      <c r="G78" s="1221" t="s">
        <v>45</v>
      </c>
      <c r="H78" s="1456"/>
      <c r="I78" s="320"/>
      <c r="J78" s="266"/>
      <c r="K78" s="266"/>
      <c r="L78" s="265"/>
      <c r="M78" s="267"/>
      <c r="N78" s="268"/>
      <c r="O78" s="265"/>
      <c r="P78" s="265"/>
      <c r="Q78" s="269"/>
      <c r="R78" s="268"/>
      <c r="S78" s="266"/>
      <c r="T78" s="265"/>
      <c r="U78" s="267"/>
      <c r="V78" s="269">
        <v>72</v>
      </c>
      <c r="W78" s="268"/>
      <c r="X78" s="267"/>
      <c r="Y78" s="266">
        <v>72</v>
      </c>
      <c r="Z78" s="265">
        <v>72</v>
      </c>
      <c r="AA78" s="269">
        <v>72</v>
      </c>
      <c r="AB78" s="268">
        <v>24</v>
      </c>
      <c r="AC78" s="265"/>
      <c r="AD78" s="266"/>
      <c r="AE78" s="265"/>
      <c r="AF78" s="267"/>
      <c r="AG78" s="268"/>
      <c r="AH78" s="265"/>
      <c r="AI78" s="265"/>
      <c r="AJ78" s="266"/>
      <c r="AK78" s="265"/>
      <c r="AL78" s="267"/>
      <c r="AM78" s="266"/>
      <c r="AN78" s="265"/>
      <c r="AO78" s="265"/>
      <c r="AP78" s="265"/>
      <c r="AQ78" s="265"/>
      <c r="AR78" s="267"/>
      <c r="AS78" s="268"/>
      <c r="AT78" s="267"/>
      <c r="AU78" s="266"/>
      <c r="AV78" s="265"/>
      <c r="AW78" s="575"/>
      <c r="AX78" s="265"/>
      <c r="AY78" s="267"/>
      <c r="AZ78" s="269"/>
      <c r="BA78" s="575"/>
      <c r="BB78" s="576"/>
      <c r="BC78" s="577">
        <f>SUM(I78:AN78)</f>
        <v>312</v>
      </c>
    </row>
    <row r="79" spans="1:55" ht="49.5" customHeight="1">
      <c r="A79" s="2139"/>
      <c r="B79" s="2140"/>
      <c r="C79" s="2144" t="s">
        <v>43</v>
      </c>
      <c r="D79" s="2144"/>
      <c r="E79" s="2145"/>
      <c r="F79" s="2146"/>
      <c r="G79" s="2147"/>
      <c r="H79" s="1229">
        <f t="shared" ref="H79:AL79" si="495">G79+H78-H77</f>
        <v>0</v>
      </c>
      <c r="I79" s="319">
        <f>H79+I78-I77</f>
        <v>0</v>
      </c>
      <c r="J79" s="257">
        <f t="shared" si="495"/>
        <v>0</v>
      </c>
      <c r="K79" s="257">
        <f t="shared" si="495"/>
        <v>0</v>
      </c>
      <c r="L79" s="256">
        <f t="shared" si="495"/>
        <v>0</v>
      </c>
      <c r="M79" s="255">
        <f t="shared" si="495"/>
        <v>0</v>
      </c>
      <c r="N79" s="258">
        <f t="shared" si="495"/>
        <v>0</v>
      </c>
      <c r="O79" s="256">
        <f t="shared" si="495"/>
        <v>0</v>
      </c>
      <c r="P79" s="256">
        <f t="shared" si="495"/>
        <v>0</v>
      </c>
      <c r="Q79" s="1117">
        <f t="shared" si="495"/>
        <v>0</v>
      </c>
      <c r="R79" s="258">
        <f t="shared" si="495"/>
        <v>0</v>
      </c>
      <c r="S79" s="580">
        <f t="shared" si="495"/>
        <v>0</v>
      </c>
      <c r="T79" s="582">
        <f t="shared" si="495"/>
        <v>0</v>
      </c>
      <c r="U79" s="579">
        <f t="shared" si="495"/>
        <v>0</v>
      </c>
      <c r="V79" s="581">
        <f t="shared" si="495"/>
        <v>42</v>
      </c>
      <c r="W79" s="578">
        <f t="shared" si="495"/>
        <v>12</v>
      </c>
      <c r="X79" s="579">
        <f t="shared" si="495"/>
        <v>0</v>
      </c>
      <c r="Y79" s="580">
        <f t="shared" si="495"/>
        <v>42</v>
      </c>
      <c r="Z79" s="582">
        <f t="shared" si="495"/>
        <v>84</v>
      </c>
      <c r="AA79" s="581">
        <f t="shared" si="495"/>
        <v>126</v>
      </c>
      <c r="AB79" s="578">
        <f t="shared" si="495"/>
        <v>120</v>
      </c>
      <c r="AC79" s="582">
        <f t="shared" si="495"/>
        <v>90</v>
      </c>
      <c r="AD79" s="580">
        <f t="shared" si="495"/>
        <v>60</v>
      </c>
      <c r="AE79" s="582">
        <f t="shared" si="495"/>
        <v>30</v>
      </c>
      <c r="AF79" s="579">
        <f t="shared" si="495"/>
        <v>0</v>
      </c>
      <c r="AG79" s="578">
        <f t="shared" si="495"/>
        <v>0</v>
      </c>
      <c r="AH79" s="582">
        <f t="shared" si="495"/>
        <v>0</v>
      </c>
      <c r="AI79" s="582">
        <f t="shared" si="495"/>
        <v>0</v>
      </c>
      <c r="AJ79" s="580">
        <f t="shared" si="495"/>
        <v>0</v>
      </c>
      <c r="AK79" s="582">
        <f t="shared" si="495"/>
        <v>0</v>
      </c>
      <c r="AL79" s="579">
        <f t="shared" si="495"/>
        <v>0</v>
      </c>
      <c r="AM79" s="580"/>
      <c r="AN79" s="582"/>
      <c r="AO79" s="582"/>
      <c r="AP79" s="582"/>
      <c r="AQ79" s="582"/>
      <c r="AR79" s="579"/>
      <c r="AS79" s="578"/>
      <c r="AT79" s="579"/>
      <c r="AU79" s="580"/>
      <c r="AV79" s="582"/>
      <c r="AW79" s="585"/>
      <c r="AX79" s="582"/>
      <c r="AY79" s="579"/>
      <c r="AZ79" s="581"/>
      <c r="BA79" s="585"/>
      <c r="BB79" s="586"/>
      <c r="BC79" s="166"/>
    </row>
    <row r="80" spans="1:55" ht="49.5" customHeight="1">
      <c r="A80" s="2141"/>
      <c r="B80" s="2142"/>
      <c r="C80" s="2294" t="s">
        <v>233</v>
      </c>
      <c r="D80" s="2294"/>
      <c r="E80" s="2295"/>
      <c r="F80" s="2329"/>
      <c r="G80" s="2330"/>
      <c r="H80" s="1457"/>
      <c r="I80" s="424"/>
      <c r="J80" s="397"/>
      <c r="K80" s="397"/>
      <c r="L80" s="396"/>
      <c r="M80" s="395"/>
      <c r="N80" s="1906"/>
      <c r="O80" s="396"/>
      <c r="P80" s="396"/>
      <c r="Q80" s="1933"/>
      <c r="R80" s="1906"/>
      <c r="S80" s="592"/>
      <c r="T80" s="595"/>
      <c r="U80" s="591"/>
      <c r="V80" s="593"/>
      <c r="W80" s="594"/>
      <c r="X80" s="591"/>
      <c r="Y80" s="592"/>
      <c r="Z80" s="595">
        <v>24</v>
      </c>
      <c r="AA80" s="593">
        <v>72</v>
      </c>
      <c r="AB80" s="594">
        <v>72</v>
      </c>
      <c r="AC80" s="595">
        <v>54</v>
      </c>
      <c r="AD80" s="592">
        <v>30</v>
      </c>
      <c r="AE80" s="595">
        <v>30</v>
      </c>
      <c r="AF80" s="591">
        <v>30</v>
      </c>
      <c r="AG80" s="594"/>
      <c r="AH80" s="595"/>
      <c r="AI80" s="595"/>
      <c r="AJ80" s="592"/>
      <c r="AK80" s="595"/>
      <c r="AL80" s="591"/>
      <c r="AM80" s="592"/>
      <c r="AN80" s="595"/>
      <c r="AO80" s="595"/>
      <c r="AP80" s="595"/>
      <c r="AQ80" s="595"/>
      <c r="AR80" s="591"/>
      <c r="AS80" s="594"/>
      <c r="AT80" s="591"/>
      <c r="AU80" s="592"/>
      <c r="AV80" s="595"/>
      <c r="AW80" s="596"/>
      <c r="AX80" s="595"/>
      <c r="AY80" s="591"/>
      <c r="AZ80" s="593"/>
      <c r="BA80" s="596"/>
      <c r="BB80" s="597"/>
      <c r="BC80" s="598"/>
    </row>
    <row r="81" spans="1:58" ht="36.75" customHeight="1" thickBot="1">
      <c r="A81" s="2098"/>
      <c r="B81" s="2143"/>
      <c r="C81" s="2254" t="s">
        <v>41</v>
      </c>
      <c r="D81" s="2254"/>
      <c r="E81" s="2255"/>
      <c r="F81" s="2152"/>
      <c r="G81" s="2153"/>
      <c r="H81" s="1228">
        <f t="shared" ref="H81:AK81" si="496">G81+H77-H80</f>
        <v>0</v>
      </c>
      <c r="I81" s="309">
        <f>H81+I77-I80</f>
        <v>0</v>
      </c>
      <c r="J81" s="238">
        <f t="shared" si="496"/>
        <v>0</v>
      </c>
      <c r="K81" s="238">
        <f t="shared" si="496"/>
        <v>0</v>
      </c>
      <c r="L81" s="237">
        <f t="shared" si="496"/>
        <v>0</v>
      </c>
      <c r="M81" s="236">
        <f t="shared" si="496"/>
        <v>0</v>
      </c>
      <c r="N81" s="235">
        <f t="shared" si="496"/>
        <v>0</v>
      </c>
      <c r="O81" s="237">
        <f t="shared" si="496"/>
        <v>0</v>
      </c>
      <c r="P81" s="237">
        <f t="shared" si="496"/>
        <v>0</v>
      </c>
      <c r="Q81" s="1116">
        <f t="shared" si="496"/>
        <v>0</v>
      </c>
      <c r="R81" s="235">
        <f t="shared" si="496"/>
        <v>0</v>
      </c>
      <c r="S81" s="407">
        <f t="shared" si="496"/>
        <v>0</v>
      </c>
      <c r="T81" s="406">
        <f t="shared" si="496"/>
        <v>0</v>
      </c>
      <c r="U81" s="405">
        <f t="shared" si="496"/>
        <v>0</v>
      </c>
      <c r="V81" s="404">
        <f t="shared" si="496"/>
        <v>30</v>
      </c>
      <c r="W81" s="408">
        <f t="shared" si="496"/>
        <v>60</v>
      </c>
      <c r="X81" s="405">
        <f t="shared" si="496"/>
        <v>72</v>
      </c>
      <c r="Y81" s="407">
        <f t="shared" si="496"/>
        <v>102</v>
      </c>
      <c r="Z81" s="406">
        <f t="shared" si="496"/>
        <v>108</v>
      </c>
      <c r="AA81" s="404">
        <f t="shared" si="496"/>
        <v>66</v>
      </c>
      <c r="AB81" s="408">
        <f t="shared" si="496"/>
        <v>24</v>
      </c>
      <c r="AC81" s="406">
        <f t="shared" si="496"/>
        <v>0</v>
      </c>
      <c r="AD81" s="407">
        <f t="shared" si="496"/>
        <v>0</v>
      </c>
      <c r="AE81" s="406">
        <f t="shared" si="496"/>
        <v>0</v>
      </c>
      <c r="AF81" s="405">
        <f t="shared" si="496"/>
        <v>0</v>
      </c>
      <c r="AG81" s="408">
        <f t="shared" si="496"/>
        <v>0</v>
      </c>
      <c r="AH81" s="406">
        <f t="shared" si="496"/>
        <v>0</v>
      </c>
      <c r="AI81" s="406">
        <f t="shared" si="496"/>
        <v>0</v>
      </c>
      <c r="AJ81" s="407">
        <f t="shared" si="496"/>
        <v>0</v>
      </c>
      <c r="AK81" s="406">
        <f t="shared" si="496"/>
        <v>0</v>
      </c>
      <c r="AL81" s="405"/>
      <c r="AM81" s="407"/>
      <c r="AN81" s="406"/>
      <c r="AO81" s="406"/>
      <c r="AP81" s="406"/>
      <c r="AQ81" s="406"/>
      <c r="AR81" s="405"/>
      <c r="AS81" s="408"/>
      <c r="AT81" s="405"/>
      <c r="AU81" s="407"/>
      <c r="AV81" s="406"/>
      <c r="AW81" s="403"/>
      <c r="AX81" s="406"/>
      <c r="AY81" s="405"/>
      <c r="AZ81" s="404"/>
      <c r="BA81" s="403"/>
      <c r="BB81" s="402"/>
      <c r="BC81" s="202"/>
    </row>
    <row r="82" spans="1:58" ht="38.25" hidden="1" customHeight="1">
      <c r="A82" s="2319" t="s">
        <v>114</v>
      </c>
      <c r="B82" s="2320"/>
      <c r="C82" s="2320"/>
      <c r="D82" s="2320"/>
      <c r="E82" s="2321"/>
      <c r="F82" s="2167"/>
      <c r="G82" s="1219" t="s">
        <v>49</v>
      </c>
      <c r="H82" s="1265"/>
      <c r="I82" s="481"/>
      <c r="J82" s="483"/>
      <c r="K82" s="483"/>
      <c r="L82" s="480"/>
      <c r="M82" s="481"/>
      <c r="N82" s="1903"/>
      <c r="O82" s="480"/>
      <c r="P82" s="480"/>
      <c r="Q82" s="1934"/>
      <c r="R82" s="1896"/>
      <c r="S82" s="1268"/>
      <c r="T82" s="1506"/>
      <c r="U82" s="564"/>
      <c r="V82" s="1704"/>
      <c r="W82" s="565"/>
      <c r="X82" s="566"/>
      <c r="Y82" s="567"/>
      <c r="Z82" s="568"/>
      <c r="AA82" s="571"/>
      <c r="AB82" s="569"/>
      <c r="AC82" s="568"/>
      <c r="AD82" s="567"/>
      <c r="AE82" s="568"/>
      <c r="AF82" s="566"/>
      <c r="AG82" s="569"/>
      <c r="AH82" s="568"/>
      <c r="AI82" s="568"/>
      <c r="AJ82" s="567"/>
      <c r="AK82" s="568"/>
      <c r="AL82" s="566"/>
      <c r="AM82" s="567"/>
      <c r="AN82" s="568"/>
      <c r="AO82" s="568"/>
      <c r="AP82" s="568"/>
      <c r="AQ82" s="568"/>
      <c r="AR82" s="566"/>
      <c r="AS82" s="569"/>
      <c r="AT82" s="566"/>
      <c r="AU82" s="567"/>
      <c r="AV82" s="568"/>
      <c r="AW82" s="570"/>
      <c r="AX82" s="568"/>
      <c r="AY82" s="566"/>
      <c r="AZ82" s="571"/>
      <c r="BA82" s="572"/>
      <c r="BB82" s="573"/>
      <c r="BC82" s="574"/>
    </row>
    <row r="83" spans="1:58" ht="48" hidden="1" customHeight="1">
      <c r="A83" s="2322"/>
      <c r="B83" s="2323"/>
      <c r="C83" s="2323"/>
      <c r="D83" s="2323"/>
      <c r="E83" s="2324"/>
      <c r="F83" s="2168"/>
      <c r="G83" s="1220" t="s">
        <v>48</v>
      </c>
      <c r="H83" s="1230"/>
      <c r="I83" s="423"/>
      <c r="J83" s="298"/>
      <c r="K83" s="298"/>
      <c r="L83" s="286"/>
      <c r="M83" s="423"/>
      <c r="N83" s="1907"/>
      <c r="O83" s="1237"/>
      <c r="P83" s="286"/>
      <c r="Q83" s="866"/>
      <c r="R83" s="288"/>
      <c r="S83" s="446"/>
      <c r="T83" s="280"/>
      <c r="U83" s="283"/>
      <c r="V83" s="297"/>
      <c r="W83" s="281"/>
      <c r="X83" s="283"/>
      <c r="Y83" s="282"/>
      <c r="Z83" s="280"/>
      <c r="AA83" s="297"/>
      <c r="AB83" s="281"/>
      <c r="AC83" s="280"/>
      <c r="AD83" s="282"/>
      <c r="AE83" s="280"/>
      <c r="AF83" s="283"/>
      <c r="AG83" s="281"/>
      <c r="AH83" s="280"/>
      <c r="AI83" s="280"/>
      <c r="AJ83" s="282"/>
      <c r="AK83" s="280"/>
      <c r="AL83" s="283"/>
      <c r="AM83" s="282"/>
      <c r="AN83" s="280"/>
      <c r="AO83" s="280"/>
      <c r="AP83" s="280"/>
      <c r="AQ83" s="277"/>
      <c r="AR83" s="276"/>
      <c r="AS83" s="279"/>
      <c r="AT83" s="276"/>
      <c r="AU83" s="278"/>
      <c r="AV83" s="277"/>
      <c r="AW83" s="274"/>
      <c r="AX83" s="277"/>
      <c r="AY83" s="276"/>
      <c r="AZ83" s="275"/>
      <c r="BA83" s="274"/>
      <c r="BB83" s="273"/>
      <c r="BC83" s="186"/>
    </row>
    <row r="84" spans="1:58" ht="47.25" hidden="1" customHeight="1">
      <c r="A84" s="2325"/>
      <c r="B84" s="2326"/>
      <c r="C84" s="2326"/>
      <c r="D84" s="2326"/>
      <c r="E84" s="2327"/>
      <c r="F84" s="2169"/>
      <c r="G84" s="1221" t="s">
        <v>45</v>
      </c>
      <c r="H84" s="1458"/>
      <c r="I84" s="484"/>
      <c r="J84" s="271"/>
      <c r="K84" s="271"/>
      <c r="L84" s="270"/>
      <c r="M84" s="272"/>
      <c r="N84" s="1905"/>
      <c r="O84" s="270"/>
      <c r="P84" s="270"/>
      <c r="Q84" s="1932"/>
      <c r="R84" s="1905"/>
      <c r="S84" s="444"/>
      <c r="T84" s="265"/>
      <c r="U84" s="267"/>
      <c r="V84" s="269"/>
      <c r="W84" s="268"/>
      <c r="X84" s="267"/>
      <c r="Y84" s="266"/>
      <c r="Z84" s="265"/>
      <c r="AA84" s="269"/>
      <c r="AB84" s="268"/>
      <c r="AC84" s="265"/>
      <c r="AD84" s="266"/>
      <c r="AE84" s="265"/>
      <c r="AF84" s="267"/>
      <c r="AG84" s="268"/>
      <c r="AH84" s="265"/>
      <c r="AI84" s="265"/>
      <c r="AJ84" s="266"/>
      <c r="AK84" s="265"/>
      <c r="AL84" s="267"/>
      <c r="AM84" s="266"/>
      <c r="AN84" s="265"/>
      <c r="AO84" s="265"/>
      <c r="AP84" s="265"/>
      <c r="AQ84" s="265"/>
      <c r="AR84" s="267"/>
      <c r="AS84" s="268"/>
      <c r="AT84" s="267"/>
      <c r="AU84" s="266"/>
      <c r="AV84" s="265"/>
      <c r="AW84" s="575"/>
      <c r="AX84" s="265"/>
      <c r="AY84" s="267"/>
      <c r="AZ84" s="269"/>
      <c r="BA84" s="575"/>
      <c r="BB84" s="576"/>
      <c r="BC84" s="577"/>
    </row>
    <row r="85" spans="1:58" ht="38.25" hidden="1" customHeight="1">
      <c r="A85" s="2139"/>
      <c r="B85" s="2140"/>
      <c r="C85" s="2274" t="s">
        <v>43</v>
      </c>
      <c r="D85" s="2144"/>
      <c r="E85" s="2145"/>
      <c r="F85" s="2146"/>
      <c r="G85" s="2147"/>
      <c r="H85" s="1229"/>
      <c r="I85" s="319"/>
      <c r="J85" s="257"/>
      <c r="K85" s="257"/>
      <c r="L85" s="256"/>
      <c r="M85" s="319"/>
      <c r="N85" s="1908"/>
      <c r="O85" s="256"/>
      <c r="P85" s="256"/>
      <c r="Q85" s="1117"/>
      <c r="R85" s="578"/>
      <c r="S85" s="580"/>
      <c r="T85" s="582"/>
      <c r="U85" s="579"/>
      <c r="V85" s="581"/>
      <c r="W85" s="578"/>
      <c r="X85" s="579"/>
      <c r="Y85" s="580"/>
      <c r="Z85" s="582"/>
      <c r="AA85" s="1993"/>
      <c r="AB85" s="584"/>
      <c r="AC85" s="582"/>
      <c r="AD85" s="580"/>
      <c r="AE85" s="582"/>
      <c r="AF85" s="579"/>
      <c r="AG85" s="578"/>
      <c r="AH85" s="582"/>
      <c r="AI85" s="582"/>
      <c r="AJ85" s="580"/>
      <c r="AK85" s="582"/>
      <c r="AL85" s="579"/>
      <c r="AM85" s="580"/>
      <c r="AN85" s="582"/>
      <c r="AO85" s="582"/>
      <c r="AP85" s="582"/>
      <c r="AQ85" s="582"/>
      <c r="AR85" s="579"/>
      <c r="AS85" s="578"/>
      <c r="AT85" s="579"/>
      <c r="AU85" s="580"/>
      <c r="AV85" s="582"/>
      <c r="AW85" s="585"/>
      <c r="AX85" s="582"/>
      <c r="AY85" s="579"/>
      <c r="AZ85" s="581"/>
      <c r="BA85" s="585"/>
      <c r="BB85" s="586"/>
      <c r="BC85" s="587"/>
    </row>
    <row r="86" spans="1:58" ht="38.25" hidden="1" customHeight="1">
      <c r="A86" s="2141"/>
      <c r="B86" s="2142"/>
      <c r="C86" s="2269" t="s">
        <v>42</v>
      </c>
      <c r="D86" s="2148"/>
      <c r="E86" s="2149"/>
      <c r="F86" s="2275"/>
      <c r="G86" s="2328"/>
      <c r="H86" s="1227"/>
      <c r="I86" s="316"/>
      <c r="J86" s="247"/>
      <c r="K86" s="247"/>
      <c r="L86" s="246"/>
      <c r="M86" s="316"/>
      <c r="N86" s="1909"/>
      <c r="O86" s="246"/>
      <c r="P86" s="246"/>
      <c r="Q86" s="387"/>
      <c r="R86" s="244"/>
      <c r="S86" s="1604"/>
      <c r="T86" s="365"/>
      <c r="U86" s="1104"/>
      <c r="V86" s="1103"/>
      <c r="W86" s="364"/>
      <c r="X86" s="1104"/>
      <c r="Y86" s="366"/>
      <c r="Z86" s="365"/>
      <c r="AA86" s="1103"/>
      <c r="AB86" s="364"/>
      <c r="AC86" s="365"/>
      <c r="AD86" s="366"/>
      <c r="AE86" s="365"/>
      <c r="AF86" s="1104"/>
      <c r="AG86" s="364"/>
      <c r="AH86" s="648"/>
      <c r="AI86" s="365"/>
      <c r="AJ86" s="366"/>
      <c r="AK86" s="365"/>
      <c r="AL86" s="1104"/>
      <c r="AM86" s="589"/>
      <c r="AN86" s="365"/>
      <c r="AO86" s="365"/>
      <c r="AP86" s="365"/>
      <c r="AQ86" s="365"/>
      <c r="AR86" s="1104"/>
      <c r="AS86" s="364"/>
      <c r="AT86" s="1104"/>
      <c r="AU86" s="366"/>
      <c r="AV86" s="365"/>
      <c r="AW86" s="590"/>
      <c r="AX86" s="365"/>
      <c r="AY86" s="1104"/>
      <c r="AZ86" s="1103"/>
      <c r="BA86" s="590"/>
      <c r="BB86" s="1105"/>
      <c r="BC86" s="210"/>
    </row>
    <row r="87" spans="1:58" ht="48" hidden="1" customHeight="1" thickBot="1">
      <c r="A87" s="2098"/>
      <c r="B87" s="2143"/>
      <c r="C87" s="2270" t="s">
        <v>41</v>
      </c>
      <c r="D87" s="2254"/>
      <c r="E87" s="2255"/>
      <c r="F87" s="2256"/>
      <c r="G87" s="2318"/>
      <c r="H87" s="1228"/>
      <c r="I87" s="309"/>
      <c r="J87" s="238"/>
      <c r="K87" s="238"/>
      <c r="L87" s="237"/>
      <c r="M87" s="309"/>
      <c r="N87" s="1910"/>
      <c r="O87" s="237"/>
      <c r="P87" s="237"/>
      <c r="Q87" s="1116"/>
      <c r="R87" s="235"/>
      <c r="S87" s="407"/>
      <c r="T87" s="406"/>
      <c r="U87" s="405"/>
      <c r="V87" s="404"/>
      <c r="W87" s="408"/>
      <c r="X87" s="405"/>
      <c r="Y87" s="407"/>
      <c r="Z87" s="406"/>
      <c r="AA87" s="404"/>
      <c r="AB87" s="408"/>
      <c r="AC87" s="406"/>
      <c r="AD87" s="407"/>
      <c r="AE87" s="406"/>
      <c r="AF87" s="405"/>
      <c r="AG87" s="408"/>
      <c r="AH87" s="406"/>
      <c r="AI87" s="406"/>
      <c r="AJ87" s="407"/>
      <c r="AK87" s="406"/>
      <c r="AL87" s="405"/>
      <c r="AM87" s="407"/>
      <c r="AN87" s="406"/>
      <c r="AO87" s="406"/>
      <c r="AP87" s="406"/>
      <c r="AQ87" s="406"/>
      <c r="AR87" s="405"/>
      <c r="AS87" s="408"/>
      <c r="AT87" s="405"/>
      <c r="AU87" s="407"/>
      <c r="AV87" s="406"/>
      <c r="AW87" s="403"/>
      <c r="AX87" s="406"/>
      <c r="AY87" s="405"/>
      <c r="AZ87" s="404"/>
      <c r="BA87" s="403"/>
      <c r="BB87" s="402"/>
      <c r="BC87" s="401"/>
    </row>
    <row r="88" spans="1:58" ht="49.5" customHeight="1">
      <c r="A88" s="2284" t="s">
        <v>287</v>
      </c>
      <c r="B88" s="2285"/>
      <c r="C88" s="2285"/>
      <c r="D88" s="2285"/>
      <c r="E88" s="2286"/>
      <c r="F88" s="2167"/>
      <c r="G88" s="1219" t="s">
        <v>106</v>
      </c>
      <c r="H88" s="1265"/>
      <c r="I88" s="481"/>
      <c r="J88" s="482"/>
      <c r="K88" s="482"/>
      <c r="L88" s="480"/>
      <c r="M88" s="1586"/>
      <c r="N88" s="1896">
        <v>0</v>
      </c>
      <c r="O88" s="425">
        <v>0</v>
      </c>
      <c r="P88" s="425">
        <v>0</v>
      </c>
      <c r="Q88" s="1721">
        <v>0</v>
      </c>
      <c r="R88" s="1896">
        <v>2</v>
      </c>
      <c r="S88" s="567">
        <v>0</v>
      </c>
      <c r="T88" s="568">
        <v>0</v>
      </c>
      <c r="U88" s="566">
        <v>0</v>
      </c>
      <c r="V88" s="571">
        <v>0</v>
      </c>
      <c r="W88" s="569">
        <v>0</v>
      </c>
      <c r="X88" s="566">
        <v>0</v>
      </c>
      <c r="Y88" s="567">
        <v>0</v>
      </c>
      <c r="Z88" s="568">
        <v>0</v>
      </c>
      <c r="AA88" s="571">
        <v>0</v>
      </c>
      <c r="AB88" s="569">
        <v>0</v>
      </c>
      <c r="AC88" s="568">
        <v>0</v>
      </c>
      <c r="AD88" s="567">
        <v>0</v>
      </c>
      <c r="AE88" s="568">
        <v>0</v>
      </c>
      <c r="AF88" s="566">
        <v>0</v>
      </c>
      <c r="AG88" s="569"/>
      <c r="AH88" s="568"/>
      <c r="AI88" s="568"/>
      <c r="AJ88" s="567"/>
      <c r="AK88" s="568"/>
      <c r="AL88" s="566"/>
      <c r="AM88" s="567"/>
      <c r="AN88" s="568"/>
      <c r="AO88" s="568"/>
      <c r="AP88" s="568"/>
      <c r="AQ88" s="568"/>
      <c r="AR88" s="566"/>
      <c r="AS88" s="569"/>
      <c r="AT88" s="566"/>
      <c r="AU88" s="567"/>
      <c r="AV88" s="568"/>
      <c r="AW88" s="570"/>
      <c r="AX88" s="568"/>
      <c r="AY88" s="566"/>
      <c r="AZ88" s="571"/>
      <c r="BA88" s="572"/>
      <c r="BB88" s="573"/>
      <c r="BC88" s="574">
        <f>SUM(N88:AW88)</f>
        <v>2</v>
      </c>
    </row>
    <row r="89" spans="1:58" ht="49.5" customHeight="1">
      <c r="A89" s="2287"/>
      <c r="B89" s="2288"/>
      <c r="C89" s="2288"/>
      <c r="D89" s="2288"/>
      <c r="E89" s="2289"/>
      <c r="F89" s="2168"/>
      <c r="G89" s="1220" t="s">
        <v>48</v>
      </c>
      <c r="H89" s="335"/>
      <c r="I89" s="322"/>
      <c r="J89" s="282"/>
      <c r="K89" s="282"/>
      <c r="L89" s="280"/>
      <c r="M89" s="283"/>
      <c r="N89" s="281"/>
      <c r="O89" s="280"/>
      <c r="P89" s="280"/>
      <c r="Q89" s="297"/>
      <c r="R89" s="1897"/>
      <c r="S89" s="446"/>
      <c r="T89" s="445"/>
      <c r="U89" s="422"/>
      <c r="V89" s="297"/>
      <c r="W89" s="281"/>
      <c r="X89" s="283"/>
      <c r="Y89" s="282"/>
      <c r="Z89" s="280"/>
      <c r="AA89" s="297"/>
      <c r="AB89" s="281"/>
      <c r="AC89" s="280"/>
      <c r="AD89" s="282"/>
      <c r="AE89" s="280"/>
      <c r="AF89" s="283"/>
      <c r="AG89" s="281"/>
      <c r="AH89" s="280"/>
      <c r="AI89" s="280"/>
      <c r="AJ89" s="282"/>
      <c r="AK89" s="280"/>
      <c r="AL89" s="283"/>
      <c r="AM89" s="282"/>
      <c r="AN89" s="280"/>
      <c r="AO89" s="280"/>
      <c r="AP89" s="277"/>
      <c r="AQ89" s="277"/>
      <c r="AR89" s="276"/>
      <c r="AS89" s="279"/>
      <c r="AT89" s="276"/>
      <c r="AU89" s="278"/>
      <c r="AV89" s="277"/>
      <c r="AW89" s="274"/>
      <c r="AX89" s="277"/>
      <c r="AY89" s="276"/>
      <c r="AZ89" s="275"/>
      <c r="BA89" s="274"/>
      <c r="BB89" s="273"/>
      <c r="BC89" s="186">
        <f>SUM(AC89:BB89)</f>
        <v>0</v>
      </c>
    </row>
    <row r="90" spans="1:58" ht="49.5" customHeight="1">
      <c r="A90" s="2290"/>
      <c r="B90" s="2291"/>
      <c r="C90" s="2291"/>
      <c r="D90" s="2291"/>
      <c r="E90" s="2292"/>
      <c r="F90" s="2169"/>
      <c r="G90" s="1221" t="s">
        <v>45</v>
      </c>
      <c r="H90" s="575"/>
      <c r="I90" s="320"/>
      <c r="J90" s="266"/>
      <c r="K90" s="266"/>
      <c r="L90" s="265"/>
      <c r="M90" s="267"/>
      <c r="N90" s="268"/>
      <c r="O90" s="265"/>
      <c r="P90" s="265"/>
      <c r="Q90" s="269"/>
      <c r="R90" s="268"/>
      <c r="S90" s="266"/>
      <c r="T90" s="265"/>
      <c r="U90" s="267"/>
      <c r="V90" s="269"/>
      <c r="W90" s="268"/>
      <c r="X90" s="267"/>
      <c r="Y90" s="266"/>
      <c r="Z90" s="265"/>
      <c r="AA90" s="269"/>
      <c r="AB90" s="268">
        <v>48</v>
      </c>
      <c r="AC90" s="265">
        <v>32</v>
      </c>
      <c r="AD90" s="266"/>
      <c r="AE90" s="265"/>
      <c r="AF90" s="267"/>
      <c r="AG90" s="268"/>
      <c r="AH90" s="265"/>
      <c r="AI90" s="265"/>
      <c r="AJ90" s="266"/>
      <c r="AK90" s="265"/>
      <c r="AL90" s="267"/>
      <c r="AM90" s="266"/>
      <c r="AN90" s="265"/>
      <c r="AO90" s="265"/>
      <c r="AP90" s="265"/>
      <c r="AQ90" s="265"/>
      <c r="AR90" s="267"/>
      <c r="AS90" s="268"/>
      <c r="AT90" s="267"/>
      <c r="AU90" s="266"/>
      <c r="AV90" s="265"/>
      <c r="AW90" s="575"/>
      <c r="AX90" s="265"/>
      <c r="AY90" s="267"/>
      <c r="AZ90" s="269"/>
      <c r="BA90" s="575"/>
      <c r="BB90" s="576"/>
      <c r="BC90" s="577">
        <f>SUM(AB90:BB90)</f>
        <v>80</v>
      </c>
    </row>
    <row r="91" spans="1:58" ht="49.5" customHeight="1">
      <c r="A91" s="2139" t="s">
        <v>44</v>
      </c>
      <c r="B91" s="2140"/>
      <c r="C91" s="2274" t="s">
        <v>43</v>
      </c>
      <c r="D91" s="2144"/>
      <c r="E91" s="2145"/>
      <c r="F91" s="2146"/>
      <c r="G91" s="2147"/>
      <c r="H91" s="1171">
        <f t="shared" ref="H91:AM91" si="497">G91+H90-H89</f>
        <v>0</v>
      </c>
      <c r="I91" s="1353">
        <f>H91+I90-I89</f>
        <v>0</v>
      </c>
      <c r="J91" s="257">
        <f t="shared" si="497"/>
        <v>0</v>
      </c>
      <c r="K91" s="257">
        <f t="shared" si="497"/>
        <v>0</v>
      </c>
      <c r="L91" s="256">
        <f t="shared" si="497"/>
        <v>0</v>
      </c>
      <c r="M91" s="255">
        <f t="shared" si="497"/>
        <v>0</v>
      </c>
      <c r="N91" s="258">
        <f t="shared" si="497"/>
        <v>0</v>
      </c>
      <c r="O91" s="256">
        <f t="shared" si="497"/>
        <v>0</v>
      </c>
      <c r="P91" s="256">
        <f t="shared" si="497"/>
        <v>0</v>
      </c>
      <c r="Q91" s="1117">
        <f t="shared" si="497"/>
        <v>0</v>
      </c>
      <c r="R91" s="258">
        <f t="shared" si="497"/>
        <v>0</v>
      </c>
      <c r="S91" s="580">
        <f t="shared" si="497"/>
        <v>0</v>
      </c>
      <c r="T91" s="582">
        <f t="shared" si="497"/>
        <v>0</v>
      </c>
      <c r="U91" s="579">
        <f t="shared" si="497"/>
        <v>0</v>
      </c>
      <c r="V91" s="581">
        <f t="shared" si="497"/>
        <v>0</v>
      </c>
      <c r="W91" s="578">
        <f t="shared" si="497"/>
        <v>0</v>
      </c>
      <c r="X91" s="579">
        <f t="shared" si="497"/>
        <v>0</v>
      </c>
      <c r="Y91" s="580">
        <f t="shared" si="497"/>
        <v>0</v>
      </c>
      <c r="Z91" s="582">
        <f t="shared" si="497"/>
        <v>0</v>
      </c>
      <c r="AA91" s="581">
        <f t="shared" si="497"/>
        <v>0</v>
      </c>
      <c r="AB91" s="578">
        <f t="shared" si="497"/>
        <v>48</v>
      </c>
      <c r="AC91" s="582">
        <f t="shared" si="497"/>
        <v>80</v>
      </c>
      <c r="AD91" s="580">
        <f t="shared" si="497"/>
        <v>80</v>
      </c>
      <c r="AE91" s="582">
        <f t="shared" si="497"/>
        <v>80</v>
      </c>
      <c r="AF91" s="579">
        <f t="shared" si="497"/>
        <v>80</v>
      </c>
      <c r="AG91" s="578">
        <f t="shared" si="497"/>
        <v>80</v>
      </c>
      <c r="AH91" s="582">
        <f t="shared" si="497"/>
        <v>80</v>
      </c>
      <c r="AI91" s="582">
        <f t="shared" si="497"/>
        <v>80</v>
      </c>
      <c r="AJ91" s="580">
        <f t="shared" si="497"/>
        <v>80</v>
      </c>
      <c r="AK91" s="582">
        <f t="shared" si="497"/>
        <v>80</v>
      </c>
      <c r="AL91" s="579">
        <f t="shared" si="497"/>
        <v>80</v>
      </c>
      <c r="AM91" s="580">
        <f t="shared" si="497"/>
        <v>80</v>
      </c>
      <c r="AN91" s="582"/>
      <c r="AO91" s="582"/>
      <c r="AP91" s="582"/>
      <c r="AQ91" s="582"/>
      <c r="AR91" s="579"/>
      <c r="AS91" s="578"/>
      <c r="AT91" s="579"/>
      <c r="AU91" s="580"/>
      <c r="AV91" s="582"/>
      <c r="AW91" s="585"/>
      <c r="AX91" s="582"/>
      <c r="AY91" s="579"/>
      <c r="AZ91" s="581"/>
      <c r="BA91" s="585"/>
      <c r="BB91" s="586"/>
      <c r="BC91" s="166"/>
    </row>
    <row r="92" spans="1:58" ht="49.5" customHeight="1">
      <c r="A92" s="2141"/>
      <c r="B92" s="2142"/>
      <c r="C92" s="2293" t="s">
        <v>233</v>
      </c>
      <c r="D92" s="2294"/>
      <c r="E92" s="2295"/>
      <c r="F92" s="2296"/>
      <c r="G92" s="2317"/>
      <c r="H92" s="1340"/>
      <c r="I92" s="395"/>
      <c r="J92" s="397"/>
      <c r="K92" s="397"/>
      <c r="L92" s="396"/>
      <c r="M92" s="395"/>
      <c r="N92" s="1906"/>
      <c r="O92" s="396"/>
      <c r="P92" s="396"/>
      <c r="Q92" s="1933"/>
      <c r="R92" s="1906"/>
      <c r="S92" s="600"/>
      <c r="T92" s="602"/>
      <c r="U92" s="599"/>
      <c r="V92" s="1988"/>
      <c r="W92" s="2006"/>
      <c r="X92" s="601"/>
      <c r="Y92" s="600"/>
      <c r="Z92" s="602"/>
      <c r="AA92" s="2023"/>
      <c r="AB92" s="603"/>
      <c r="AC92" s="602"/>
      <c r="AD92" s="600"/>
      <c r="AE92" s="602">
        <v>80</v>
      </c>
      <c r="AF92" s="599"/>
      <c r="AG92" s="603"/>
      <c r="AH92" s="602"/>
      <c r="AI92" s="602"/>
      <c r="AJ92" s="600"/>
      <c r="AK92" s="602"/>
      <c r="AL92" s="599"/>
      <c r="AM92" s="600"/>
      <c r="AN92" s="602"/>
      <c r="AO92" s="604"/>
      <c r="AP92" s="602"/>
      <c r="AQ92" s="602"/>
      <c r="AR92" s="599"/>
      <c r="AS92" s="603"/>
      <c r="AT92" s="605"/>
      <c r="AU92" s="606"/>
      <c r="AV92" s="607"/>
      <c r="AW92" s="608"/>
      <c r="AX92" s="607"/>
      <c r="AY92" s="601"/>
      <c r="AZ92" s="609"/>
      <c r="BA92" s="610"/>
      <c r="BB92" s="611"/>
      <c r="BC92" s="612"/>
    </row>
    <row r="93" spans="1:58" ht="49.5" customHeight="1" thickBot="1">
      <c r="A93" s="2098"/>
      <c r="B93" s="2143"/>
      <c r="C93" s="2270" t="s">
        <v>41</v>
      </c>
      <c r="D93" s="2254"/>
      <c r="E93" s="2255"/>
      <c r="F93" s="2256"/>
      <c r="G93" s="2318"/>
      <c r="H93" s="350">
        <f t="shared" ref="H93:AI93" si="498">G93+H89-H92</f>
        <v>0</v>
      </c>
      <c r="I93" s="236">
        <f>H93+I89-I92</f>
        <v>0</v>
      </c>
      <c r="J93" s="238">
        <f t="shared" si="498"/>
        <v>0</v>
      </c>
      <c r="K93" s="238">
        <f t="shared" si="498"/>
        <v>0</v>
      </c>
      <c r="L93" s="237">
        <f t="shared" si="498"/>
        <v>0</v>
      </c>
      <c r="M93" s="236">
        <f t="shared" si="498"/>
        <v>0</v>
      </c>
      <c r="N93" s="235">
        <f t="shared" si="498"/>
        <v>0</v>
      </c>
      <c r="O93" s="237">
        <f t="shared" si="498"/>
        <v>0</v>
      </c>
      <c r="P93" s="237">
        <f t="shared" si="498"/>
        <v>0</v>
      </c>
      <c r="Q93" s="1116">
        <f t="shared" si="498"/>
        <v>0</v>
      </c>
      <c r="R93" s="235">
        <f t="shared" si="498"/>
        <v>0</v>
      </c>
      <c r="S93" s="614">
        <f t="shared" si="498"/>
        <v>0</v>
      </c>
      <c r="T93" s="618">
        <f t="shared" si="498"/>
        <v>0</v>
      </c>
      <c r="U93" s="613">
        <f t="shared" si="498"/>
        <v>0</v>
      </c>
      <c r="V93" s="615">
        <f t="shared" si="498"/>
        <v>0</v>
      </c>
      <c r="W93" s="616">
        <f t="shared" si="498"/>
        <v>0</v>
      </c>
      <c r="X93" s="613">
        <f t="shared" si="498"/>
        <v>0</v>
      </c>
      <c r="Y93" s="617">
        <f t="shared" si="498"/>
        <v>0</v>
      </c>
      <c r="Z93" s="618">
        <f t="shared" si="498"/>
        <v>0</v>
      </c>
      <c r="AA93" s="615">
        <f t="shared" si="498"/>
        <v>0</v>
      </c>
      <c r="AB93" s="616">
        <f t="shared" si="498"/>
        <v>0</v>
      </c>
      <c r="AC93" s="618">
        <f t="shared" si="498"/>
        <v>0</v>
      </c>
      <c r="AD93" s="614">
        <f t="shared" si="498"/>
        <v>0</v>
      </c>
      <c r="AE93" s="345">
        <f t="shared" si="498"/>
        <v>-80</v>
      </c>
      <c r="AF93" s="378">
        <f t="shared" si="498"/>
        <v>-80</v>
      </c>
      <c r="AG93" s="348">
        <f t="shared" si="498"/>
        <v>-80</v>
      </c>
      <c r="AH93" s="1611">
        <f t="shared" si="498"/>
        <v>-80</v>
      </c>
      <c r="AI93" s="2094">
        <f t="shared" si="498"/>
        <v>-80</v>
      </c>
      <c r="AJ93" s="1617">
        <f t="shared" ref="AJ93" si="499">AI93+AJ89-AJ92</f>
        <v>-80</v>
      </c>
      <c r="AK93" s="377">
        <f t="shared" ref="AK93" si="500">AJ93+AK89-AK92</f>
        <v>-80</v>
      </c>
      <c r="AL93" s="347">
        <f t="shared" ref="AL93" si="501">AK93+AL89-AL92</f>
        <v>-80</v>
      </c>
      <c r="AM93" s="346">
        <f t="shared" ref="AM93" si="502">AL93+AM89-AM92</f>
        <v>-80</v>
      </c>
      <c r="AN93" s="345">
        <f t="shared" ref="AN93" si="503">AM93+AN89-AN92</f>
        <v>-80</v>
      </c>
      <c r="AO93" s="345">
        <f t="shared" ref="AO93" si="504">AN93+AO89-AO92</f>
        <v>-80</v>
      </c>
      <c r="AP93" s="345">
        <f t="shared" ref="AP93" si="505">AO93+AP89-AP92</f>
        <v>-80</v>
      </c>
      <c r="AQ93" s="377">
        <f t="shared" ref="AQ93" si="506">AP93+AQ89-AQ92</f>
        <v>-80</v>
      </c>
      <c r="AR93" s="613">
        <f t="shared" ref="AR93" si="507">AQ93+AR89-AR92</f>
        <v>-80</v>
      </c>
      <c r="AS93" s="616">
        <f t="shared" ref="AS93" si="508">AR93+AS89-AS92</f>
        <v>-80</v>
      </c>
      <c r="AT93" s="613">
        <f t="shared" ref="AT93" si="509">AS93+AT89-AT92</f>
        <v>-80</v>
      </c>
      <c r="AU93" s="614">
        <f t="shared" ref="AU93" si="510">AT93+AU89-AU92</f>
        <v>-80</v>
      </c>
      <c r="AV93" s="618">
        <f t="shared" ref="AV93" si="511">AU93+AV89-AV92</f>
        <v>-80</v>
      </c>
      <c r="AW93" s="619">
        <f t="shared" ref="AW93" si="512">AV93+AW89-AW92</f>
        <v>-80</v>
      </c>
      <c r="AX93" s="618">
        <f t="shared" ref="AX93" si="513">AW93+AX89-AX92</f>
        <v>-80</v>
      </c>
      <c r="AY93" s="613">
        <f t="shared" ref="AY93" si="514">AX93+AY89-AY92</f>
        <v>-80</v>
      </c>
      <c r="AZ93" s="615">
        <f t="shared" ref="AZ93" si="515">AY93+AZ89-AZ92</f>
        <v>-80</v>
      </c>
      <c r="BA93" s="619">
        <f t="shared" ref="BA93" si="516">AZ93+BA89-BA92</f>
        <v>-80</v>
      </c>
      <c r="BB93" s="620">
        <f t="shared" ref="BB93" si="517">BA93+BB89-BB92</f>
        <v>-80</v>
      </c>
      <c r="BC93" s="128"/>
    </row>
    <row r="94" spans="1:58" ht="49.5" hidden="1" customHeight="1" thickBot="1">
      <c r="A94" s="2141" t="s">
        <v>36</v>
      </c>
      <c r="B94" s="2142"/>
      <c r="C94" s="2271" t="s">
        <v>113</v>
      </c>
      <c r="D94" s="2194"/>
      <c r="E94" s="2187"/>
      <c r="F94" s="2167"/>
      <c r="G94" s="1191" t="s">
        <v>49</v>
      </c>
      <c r="H94" s="1266"/>
      <c r="I94" s="433"/>
      <c r="J94" s="485"/>
      <c r="K94" s="485"/>
      <c r="L94" s="434"/>
      <c r="M94" s="433"/>
      <c r="N94" s="1901"/>
      <c r="O94" s="434"/>
      <c r="P94" s="434"/>
      <c r="Q94" s="1930"/>
      <c r="R94" s="1901"/>
      <c r="S94" s="633"/>
      <c r="T94" s="368"/>
      <c r="U94" s="367"/>
      <c r="V94" s="1987"/>
      <c r="W94" s="370"/>
      <c r="X94" s="367"/>
      <c r="Y94" s="369"/>
      <c r="Z94" s="368"/>
      <c r="AA94" s="624"/>
      <c r="AB94" s="370"/>
      <c r="AC94" s="622"/>
      <c r="AD94" s="643"/>
      <c r="AE94" s="622"/>
      <c r="AF94" s="367"/>
      <c r="AG94" s="370"/>
      <c r="AH94" s="368"/>
      <c r="AI94" s="622"/>
      <c r="AJ94" s="643"/>
      <c r="AK94" s="368"/>
      <c r="AL94" s="367"/>
      <c r="AM94" s="369"/>
      <c r="AN94" s="368"/>
      <c r="AO94" s="368"/>
      <c r="AP94" s="368"/>
      <c r="AQ94" s="368"/>
      <c r="AR94" s="367"/>
      <c r="AS94" s="370"/>
      <c r="AT94" s="367"/>
      <c r="AU94" s="369"/>
      <c r="AV94" s="368"/>
      <c r="AW94" s="623"/>
      <c r="AX94" s="368"/>
      <c r="AY94" s="367"/>
      <c r="AZ94" s="624"/>
      <c r="BA94" s="623"/>
      <c r="BB94" s="625"/>
      <c r="BC94" s="211"/>
      <c r="BD94" s="412"/>
      <c r="BE94" s="412">
        <f>SUM(AN94:AZ94)</f>
        <v>0</v>
      </c>
      <c r="BF94" s="412"/>
    </row>
    <row r="95" spans="1:58" ht="49.5" hidden="1" customHeight="1" thickBot="1">
      <c r="A95" s="1134"/>
      <c r="B95" s="99"/>
      <c r="C95" s="2272"/>
      <c r="D95" s="2196"/>
      <c r="E95" s="2189"/>
      <c r="F95" s="2168"/>
      <c r="G95" s="1194" t="s">
        <v>48</v>
      </c>
      <c r="H95" s="1338"/>
      <c r="I95" s="431"/>
      <c r="J95" s="486"/>
      <c r="K95" s="486"/>
      <c r="L95" s="432"/>
      <c r="M95" s="431"/>
      <c r="N95" s="1902"/>
      <c r="O95" s="432"/>
      <c r="P95" s="432"/>
      <c r="Q95" s="1931"/>
      <c r="R95" s="1902"/>
      <c r="S95" s="1963"/>
      <c r="T95" s="237"/>
      <c r="U95" s="236"/>
      <c r="V95" s="1116"/>
      <c r="W95" s="235"/>
      <c r="X95" s="236"/>
      <c r="Y95" s="238"/>
      <c r="Z95" s="237"/>
      <c r="AA95" s="1116"/>
      <c r="AB95" s="235"/>
      <c r="AC95" s="237"/>
      <c r="AD95" s="238"/>
      <c r="AE95" s="237"/>
      <c r="AF95" s="236"/>
      <c r="AG95" s="235"/>
      <c r="AH95" s="237"/>
      <c r="AI95" s="237"/>
      <c r="AJ95" s="238"/>
      <c r="AK95" s="237"/>
      <c r="AL95" s="236"/>
      <c r="AM95" s="238"/>
      <c r="AN95" s="237"/>
      <c r="AO95" s="237"/>
      <c r="AP95" s="237"/>
      <c r="AQ95" s="237"/>
      <c r="AR95" s="236"/>
      <c r="AS95" s="235"/>
      <c r="AT95" s="236"/>
      <c r="AU95" s="238"/>
      <c r="AV95" s="237"/>
      <c r="AW95" s="350"/>
      <c r="AX95" s="237"/>
      <c r="AY95" s="236"/>
      <c r="AZ95" s="387"/>
      <c r="BA95" s="420"/>
      <c r="BB95" s="419"/>
      <c r="BC95" s="128"/>
      <c r="BD95" s="412"/>
      <c r="BE95" s="412">
        <f>SUM(AF95:AZ95)</f>
        <v>0</v>
      </c>
      <c r="BF95" s="412"/>
    </row>
    <row r="96" spans="1:58" ht="49.5" hidden="1" customHeight="1" thickBot="1">
      <c r="A96" s="2170" t="s">
        <v>112</v>
      </c>
      <c r="B96" s="2171"/>
      <c r="C96" s="2273"/>
      <c r="D96" s="2222"/>
      <c r="E96" s="2192"/>
      <c r="F96" s="2169"/>
      <c r="G96" s="394" t="s">
        <v>45</v>
      </c>
      <c r="H96" s="1175"/>
      <c r="I96" s="1127"/>
      <c r="J96" s="1097"/>
      <c r="K96" s="1097"/>
      <c r="L96" s="1109"/>
      <c r="M96" s="1127"/>
      <c r="N96" s="430"/>
      <c r="O96" s="1109"/>
      <c r="P96" s="1109"/>
      <c r="Q96" s="1126"/>
      <c r="R96" s="430"/>
      <c r="S96" s="346"/>
      <c r="T96" s="345"/>
      <c r="U96" s="347"/>
      <c r="V96" s="349"/>
      <c r="W96" s="348"/>
      <c r="X96" s="347"/>
      <c r="Y96" s="346"/>
      <c r="Z96" s="345"/>
      <c r="AA96" s="349"/>
      <c r="AB96" s="348"/>
      <c r="AC96" s="345"/>
      <c r="AD96" s="346"/>
      <c r="AE96" s="345"/>
      <c r="AF96" s="347"/>
      <c r="AG96" s="348"/>
      <c r="AH96" s="345"/>
      <c r="AI96" s="345"/>
      <c r="AJ96" s="346"/>
      <c r="AK96" s="345"/>
      <c r="AL96" s="347"/>
      <c r="AM96" s="346"/>
      <c r="AN96" s="345"/>
      <c r="AO96" s="345"/>
      <c r="AP96" s="345"/>
      <c r="AQ96" s="345"/>
      <c r="AR96" s="347"/>
      <c r="AS96" s="348"/>
      <c r="AT96" s="347"/>
      <c r="AU96" s="346"/>
      <c r="AV96" s="345"/>
      <c r="AW96" s="383"/>
      <c r="AX96" s="345"/>
      <c r="AY96" s="347"/>
      <c r="AZ96" s="349"/>
      <c r="BA96" s="383"/>
      <c r="BB96" s="382"/>
      <c r="BC96" s="159"/>
      <c r="BD96" s="418"/>
      <c r="BE96" s="418">
        <f>SUM(AF96:AZ96)</f>
        <v>0</v>
      </c>
      <c r="BF96" s="2"/>
    </row>
    <row r="97" spans="1:58" ht="49.5" hidden="1" customHeight="1" thickBot="1">
      <c r="A97" s="2139" t="s">
        <v>44</v>
      </c>
      <c r="B97" s="2140"/>
      <c r="C97" s="2144" t="s">
        <v>43</v>
      </c>
      <c r="D97" s="2144"/>
      <c r="E97" s="2145"/>
      <c r="F97" s="2146"/>
      <c r="G97" s="2144"/>
      <c r="H97" s="1171"/>
      <c r="I97" s="255"/>
      <c r="J97" s="257"/>
      <c r="K97" s="257"/>
      <c r="L97" s="256"/>
      <c r="M97" s="255"/>
      <c r="N97" s="258"/>
      <c r="O97" s="256"/>
      <c r="P97" s="256"/>
      <c r="Q97" s="1117"/>
      <c r="R97" s="258"/>
      <c r="S97" s="580"/>
      <c r="T97" s="582"/>
      <c r="U97" s="579"/>
      <c r="V97" s="581"/>
      <c r="W97" s="578"/>
      <c r="X97" s="579"/>
      <c r="Y97" s="580"/>
      <c r="Z97" s="582"/>
      <c r="AA97" s="581"/>
      <c r="AB97" s="578"/>
      <c r="AC97" s="582"/>
      <c r="AD97" s="580"/>
      <c r="AE97" s="582"/>
      <c r="AF97" s="579"/>
      <c r="AG97" s="578"/>
      <c r="AH97" s="582"/>
      <c r="AI97" s="582"/>
      <c r="AJ97" s="580"/>
      <c r="AK97" s="582"/>
      <c r="AL97" s="579"/>
      <c r="AM97" s="580"/>
      <c r="AN97" s="582"/>
      <c r="AO97" s="582"/>
      <c r="AP97" s="582"/>
      <c r="AQ97" s="582"/>
      <c r="AR97" s="579"/>
      <c r="AS97" s="578"/>
      <c r="AT97" s="579"/>
      <c r="AU97" s="580"/>
      <c r="AV97" s="582"/>
      <c r="AW97" s="585"/>
      <c r="AX97" s="582"/>
      <c r="AY97" s="579"/>
      <c r="AZ97" s="581"/>
      <c r="BA97" s="585"/>
      <c r="BB97" s="586"/>
      <c r="BC97" s="587"/>
      <c r="BD97" s="418"/>
      <c r="BE97" s="418"/>
      <c r="BF97" s="2"/>
    </row>
    <row r="98" spans="1:58" ht="49.5" hidden="1" customHeight="1" thickBot="1">
      <c r="A98" s="2141"/>
      <c r="B98" s="2142"/>
      <c r="C98" s="2148" t="s">
        <v>42</v>
      </c>
      <c r="D98" s="2148"/>
      <c r="E98" s="2149"/>
      <c r="F98" s="2141"/>
      <c r="G98" s="2102"/>
      <c r="H98" s="420"/>
      <c r="I98" s="245"/>
      <c r="J98" s="247"/>
      <c r="K98" s="247"/>
      <c r="L98" s="246"/>
      <c r="M98" s="245"/>
      <c r="N98" s="244"/>
      <c r="O98" s="246"/>
      <c r="P98" s="246"/>
      <c r="Q98" s="387"/>
      <c r="R98" s="244"/>
      <c r="S98" s="589"/>
      <c r="T98" s="365"/>
      <c r="U98" s="1104"/>
      <c r="V98" s="1103"/>
      <c r="W98" s="364"/>
      <c r="X98" s="1104"/>
      <c r="Y98" s="366"/>
      <c r="Z98" s="365"/>
      <c r="AA98" s="1103"/>
      <c r="AB98" s="364"/>
      <c r="AC98" s="365"/>
      <c r="AD98" s="366"/>
      <c r="AE98" s="365"/>
      <c r="AF98" s="1104"/>
      <c r="AG98" s="364"/>
      <c r="AH98" s="365"/>
      <c r="AI98" s="365"/>
      <c r="AJ98" s="366"/>
      <c r="AK98" s="365"/>
      <c r="AL98" s="1104"/>
      <c r="AM98" s="366"/>
      <c r="AN98" s="365"/>
      <c r="AO98" s="365"/>
      <c r="AP98" s="365"/>
      <c r="AQ98" s="365"/>
      <c r="AR98" s="1104"/>
      <c r="AS98" s="364"/>
      <c r="AT98" s="1104"/>
      <c r="AU98" s="366"/>
      <c r="AV98" s="365"/>
      <c r="AW98" s="590"/>
      <c r="AX98" s="365"/>
      <c r="AY98" s="1104"/>
      <c r="AZ98" s="1112"/>
      <c r="BA98" s="437"/>
      <c r="BB98" s="1114"/>
      <c r="BC98" s="627"/>
      <c r="BD98" s="413"/>
      <c r="BE98" s="412"/>
      <c r="BF98" s="412"/>
    </row>
    <row r="99" spans="1:58" ht="49.5" hidden="1" customHeight="1" thickBot="1">
      <c r="A99" s="2098"/>
      <c r="B99" s="2143"/>
      <c r="C99" s="2254" t="s">
        <v>41</v>
      </c>
      <c r="D99" s="2254"/>
      <c r="E99" s="2255"/>
      <c r="F99" s="2152"/>
      <c r="G99" s="2181"/>
      <c r="H99" s="350"/>
      <c r="I99" s="236"/>
      <c r="J99" s="238"/>
      <c r="K99" s="238"/>
      <c r="L99" s="237"/>
      <c r="M99" s="236"/>
      <c r="N99" s="235"/>
      <c r="O99" s="237"/>
      <c r="P99" s="237"/>
      <c r="Q99" s="1116"/>
      <c r="R99" s="235"/>
      <c r="S99" s="637"/>
      <c r="T99" s="406"/>
      <c r="U99" s="405"/>
      <c r="V99" s="404"/>
      <c r="W99" s="408"/>
      <c r="X99" s="405"/>
      <c r="Y99" s="407"/>
      <c r="Z99" s="406"/>
      <c r="AA99" s="404"/>
      <c r="AB99" s="408"/>
      <c r="AC99" s="406"/>
      <c r="AD99" s="407"/>
      <c r="AE99" s="406"/>
      <c r="AF99" s="405"/>
      <c r="AG99" s="408"/>
      <c r="AH99" s="406"/>
      <c r="AI99" s="406"/>
      <c r="AJ99" s="407"/>
      <c r="AK99" s="406"/>
      <c r="AL99" s="405"/>
      <c r="AM99" s="407"/>
      <c r="AN99" s="406"/>
      <c r="AO99" s="406"/>
      <c r="AP99" s="406"/>
      <c r="AQ99" s="406"/>
      <c r="AR99" s="405"/>
      <c r="AS99" s="408"/>
      <c r="AT99" s="405"/>
      <c r="AU99" s="407"/>
      <c r="AV99" s="406"/>
      <c r="AW99" s="403"/>
      <c r="AX99" s="406"/>
      <c r="AY99" s="405"/>
      <c r="AZ99" s="629"/>
      <c r="BA99" s="630"/>
      <c r="BB99" s="631"/>
      <c r="BC99" s="632"/>
      <c r="BD99" s="413"/>
      <c r="BE99" s="412"/>
      <c r="BF99" s="412"/>
    </row>
    <row r="100" spans="1:58" ht="49.5" hidden="1" customHeight="1" thickBot="1">
      <c r="A100" s="1129" t="s">
        <v>28</v>
      </c>
      <c r="B100" s="775"/>
      <c r="C100" s="2306" t="s">
        <v>111</v>
      </c>
      <c r="D100" s="2307"/>
      <c r="E100" s="2308"/>
      <c r="F100" s="2167"/>
      <c r="G100" s="1188" t="s">
        <v>49</v>
      </c>
      <c r="H100" s="572"/>
      <c r="I100" s="427"/>
      <c r="J100" s="483"/>
      <c r="K100" s="483"/>
      <c r="L100" s="425"/>
      <c r="M100" s="427"/>
      <c r="N100" s="1896"/>
      <c r="O100" s="425"/>
      <c r="P100" s="425"/>
      <c r="Q100" s="1721"/>
      <c r="R100" s="1896"/>
      <c r="S100" s="563"/>
      <c r="T100" s="1503"/>
      <c r="U100" s="564"/>
      <c r="V100" s="1987"/>
      <c r="W100" s="634"/>
      <c r="X100" s="566"/>
      <c r="Y100" s="567"/>
      <c r="Z100" s="568"/>
      <c r="AA100" s="571"/>
      <c r="AB100" s="569"/>
      <c r="AC100" s="568"/>
      <c r="AD100" s="567"/>
      <c r="AE100" s="568"/>
      <c r="AF100" s="566"/>
      <c r="AG100" s="569"/>
      <c r="AH100" s="568"/>
      <c r="AI100" s="568"/>
      <c r="AJ100" s="567"/>
      <c r="AK100" s="568"/>
      <c r="AL100" s="566"/>
      <c r="AM100" s="567"/>
      <c r="AN100" s="568"/>
      <c r="AO100" s="568"/>
      <c r="AP100" s="568"/>
      <c r="AQ100" s="568"/>
      <c r="AR100" s="566"/>
      <c r="AS100" s="569"/>
      <c r="AT100" s="566"/>
      <c r="AU100" s="567"/>
      <c r="AV100" s="368"/>
      <c r="AW100" s="570"/>
      <c r="AX100" s="568"/>
      <c r="AY100" s="566"/>
      <c r="AZ100" s="571"/>
      <c r="BA100" s="570"/>
      <c r="BB100" s="635"/>
      <c r="BC100" s="636"/>
      <c r="BD100" s="413"/>
      <c r="BE100" s="412"/>
      <c r="BF100" s="412"/>
    </row>
    <row r="101" spans="1:58" ht="49.5" hidden="1" customHeight="1" thickBot="1">
      <c r="A101" s="1134"/>
      <c r="B101" s="99"/>
      <c r="C101" s="2309"/>
      <c r="D101" s="2310"/>
      <c r="E101" s="2311"/>
      <c r="F101" s="2168"/>
      <c r="G101" s="1189" t="s">
        <v>48</v>
      </c>
      <c r="H101" s="1174"/>
      <c r="I101" s="285"/>
      <c r="J101" s="488"/>
      <c r="K101" s="488"/>
      <c r="L101" s="487"/>
      <c r="M101" s="285"/>
      <c r="N101" s="284"/>
      <c r="O101" s="487"/>
      <c r="P101" s="487"/>
      <c r="Q101" s="947"/>
      <c r="R101" s="284"/>
      <c r="S101" s="1965"/>
      <c r="T101" s="1504"/>
      <c r="U101" s="276"/>
      <c r="V101" s="1116"/>
      <c r="W101" s="279"/>
      <c r="X101" s="276"/>
      <c r="Y101" s="278"/>
      <c r="Z101" s="277"/>
      <c r="AA101" s="275"/>
      <c r="AB101" s="279"/>
      <c r="AC101" s="277"/>
      <c r="AD101" s="278"/>
      <c r="AE101" s="277"/>
      <c r="AF101" s="276"/>
      <c r="AG101" s="279"/>
      <c r="AH101" s="277"/>
      <c r="AI101" s="277"/>
      <c r="AJ101" s="278"/>
      <c r="AK101" s="277"/>
      <c r="AL101" s="276"/>
      <c r="AM101" s="278"/>
      <c r="AN101" s="277"/>
      <c r="AO101" s="277"/>
      <c r="AP101" s="277"/>
      <c r="AQ101" s="277"/>
      <c r="AR101" s="276"/>
      <c r="AS101" s="279"/>
      <c r="AT101" s="276"/>
      <c r="AU101" s="278"/>
      <c r="AV101" s="237"/>
      <c r="AW101" s="274"/>
      <c r="AX101" s="416"/>
      <c r="AY101" s="1119"/>
      <c r="AZ101" s="415"/>
      <c r="BA101" s="414"/>
      <c r="BB101" s="1166"/>
      <c r="BC101" s="186"/>
      <c r="BD101" s="413"/>
      <c r="BE101" s="412"/>
      <c r="BF101" s="412"/>
    </row>
    <row r="102" spans="1:58" ht="49.5" hidden="1" customHeight="1" thickBot="1">
      <c r="A102" s="2170" t="s">
        <v>110</v>
      </c>
      <c r="B102" s="2171"/>
      <c r="C102" s="2312"/>
      <c r="D102" s="2313"/>
      <c r="E102" s="2314"/>
      <c r="F102" s="2169"/>
      <c r="G102" s="394" t="s">
        <v>45</v>
      </c>
      <c r="H102" s="1175"/>
      <c r="I102" s="1127"/>
      <c r="J102" s="1097"/>
      <c r="K102" s="1097"/>
      <c r="L102" s="1109"/>
      <c r="M102" s="1127"/>
      <c r="N102" s="430"/>
      <c r="O102" s="1109"/>
      <c r="P102" s="1109"/>
      <c r="Q102" s="1126"/>
      <c r="R102" s="430"/>
      <c r="S102" s="346"/>
      <c r="T102" s="345"/>
      <c r="U102" s="347"/>
      <c r="V102" s="349"/>
      <c r="W102" s="348"/>
      <c r="X102" s="347"/>
      <c r="Y102" s="346"/>
      <c r="Z102" s="345"/>
      <c r="AA102" s="349"/>
      <c r="AB102" s="348"/>
      <c r="AC102" s="345"/>
      <c r="AD102" s="346"/>
      <c r="AE102" s="345"/>
      <c r="AF102" s="347"/>
      <c r="AG102" s="348"/>
      <c r="AH102" s="345"/>
      <c r="AI102" s="345"/>
      <c r="AJ102" s="346"/>
      <c r="AK102" s="345"/>
      <c r="AL102" s="347"/>
      <c r="AM102" s="346"/>
      <c r="AN102" s="345"/>
      <c r="AO102" s="345"/>
      <c r="AP102" s="345"/>
      <c r="AQ102" s="345"/>
      <c r="AR102" s="347"/>
      <c r="AS102" s="348"/>
      <c r="AT102" s="347"/>
      <c r="AU102" s="346"/>
      <c r="AV102" s="345"/>
      <c r="AW102" s="383"/>
      <c r="AX102" s="345"/>
      <c r="AY102" s="347"/>
      <c r="AZ102" s="349"/>
      <c r="BA102" s="383"/>
      <c r="BB102" s="382"/>
      <c r="BC102" s="159"/>
      <c r="BD102" s="413"/>
      <c r="BE102" s="412"/>
      <c r="BF102" s="412"/>
    </row>
    <row r="103" spans="1:58" ht="49.5" hidden="1" customHeight="1" thickBot="1">
      <c r="A103" s="2139" t="s">
        <v>44</v>
      </c>
      <c r="B103" s="2140"/>
      <c r="C103" s="2144" t="s">
        <v>43</v>
      </c>
      <c r="D103" s="2144"/>
      <c r="E103" s="2145"/>
      <c r="F103" s="2146"/>
      <c r="G103" s="2144"/>
      <c r="H103" s="1171"/>
      <c r="I103" s="255"/>
      <c r="J103" s="257"/>
      <c r="K103" s="257"/>
      <c r="L103" s="256"/>
      <c r="M103" s="255"/>
      <c r="N103" s="258"/>
      <c r="O103" s="256"/>
      <c r="P103" s="256"/>
      <c r="Q103" s="1117"/>
      <c r="R103" s="258"/>
      <c r="S103" s="580"/>
      <c r="T103" s="582"/>
      <c r="U103" s="579"/>
      <c r="V103" s="581"/>
      <c r="W103" s="578"/>
      <c r="X103" s="579"/>
      <c r="Y103" s="257"/>
      <c r="Z103" s="256"/>
      <c r="AA103" s="1117"/>
      <c r="AB103" s="578"/>
      <c r="AC103" s="582"/>
      <c r="AD103" s="580"/>
      <c r="AE103" s="582"/>
      <c r="AF103" s="579"/>
      <c r="AG103" s="578"/>
      <c r="AH103" s="582"/>
      <c r="AI103" s="582"/>
      <c r="AJ103" s="580"/>
      <c r="AK103" s="582"/>
      <c r="AL103" s="579"/>
      <c r="AM103" s="580"/>
      <c r="AN103" s="582"/>
      <c r="AO103" s="582"/>
      <c r="AP103" s="582"/>
      <c r="AQ103" s="582"/>
      <c r="AR103" s="579"/>
      <c r="AS103" s="578"/>
      <c r="AT103" s="579"/>
      <c r="AU103" s="580"/>
      <c r="AV103" s="582"/>
      <c r="AW103" s="585"/>
      <c r="AX103" s="582"/>
      <c r="AY103" s="579"/>
      <c r="AZ103" s="581"/>
      <c r="BA103" s="585"/>
      <c r="BB103" s="586"/>
      <c r="BC103" s="587"/>
      <c r="BD103" s="413"/>
      <c r="BE103" s="412"/>
      <c r="BF103" s="412"/>
    </row>
    <row r="104" spans="1:58" ht="49.5" hidden="1" customHeight="1" thickBot="1">
      <c r="A104" s="2141"/>
      <c r="B104" s="2142"/>
      <c r="C104" s="2148" t="s">
        <v>42</v>
      </c>
      <c r="D104" s="2148"/>
      <c r="E104" s="2149"/>
      <c r="F104" s="2141"/>
      <c r="G104" s="2102"/>
      <c r="H104" s="420"/>
      <c r="I104" s="245"/>
      <c r="J104" s="247"/>
      <c r="K104" s="247"/>
      <c r="L104" s="246"/>
      <c r="M104" s="245"/>
      <c r="N104" s="244"/>
      <c r="O104" s="246"/>
      <c r="P104" s="246"/>
      <c r="Q104" s="387"/>
      <c r="R104" s="244"/>
      <c r="S104" s="1966"/>
      <c r="T104" s="1507"/>
      <c r="U104" s="1113"/>
      <c r="V104" s="1112"/>
      <c r="W104" s="331"/>
      <c r="X104" s="1113"/>
      <c r="Y104" s="247"/>
      <c r="Z104" s="246"/>
      <c r="AA104" s="387"/>
      <c r="AB104" s="331"/>
      <c r="AC104" s="332"/>
      <c r="AD104" s="333"/>
      <c r="AE104" s="332"/>
      <c r="AF104" s="1113"/>
      <c r="AG104" s="331"/>
      <c r="AH104" s="332"/>
      <c r="AI104" s="332"/>
      <c r="AJ104" s="333"/>
      <c r="AK104" s="332"/>
      <c r="AL104" s="1113"/>
      <c r="AM104" s="333"/>
      <c r="AN104" s="332"/>
      <c r="AO104" s="332"/>
      <c r="AP104" s="332"/>
      <c r="AQ104" s="332"/>
      <c r="AR104" s="1113"/>
      <c r="AS104" s="331"/>
      <c r="AT104" s="1113"/>
      <c r="AU104" s="333"/>
      <c r="AV104" s="332"/>
      <c r="AW104" s="437"/>
      <c r="AX104" s="332"/>
      <c r="AY104" s="1113"/>
      <c r="AZ104" s="1112"/>
      <c r="BA104" s="437"/>
      <c r="BB104" s="1114"/>
      <c r="BC104" s="627"/>
      <c r="BD104" s="413"/>
      <c r="BE104" s="412"/>
      <c r="BF104" s="412"/>
    </row>
    <row r="105" spans="1:58" ht="49.5" hidden="1" customHeight="1" thickBot="1">
      <c r="A105" s="2315"/>
      <c r="B105" s="2316"/>
      <c r="C105" s="2150" t="s">
        <v>41</v>
      </c>
      <c r="D105" s="2150"/>
      <c r="E105" s="2151"/>
      <c r="F105" s="2300"/>
      <c r="G105" s="2150"/>
      <c r="H105" s="350"/>
      <c r="I105" s="236"/>
      <c r="J105" s="238"/>
      <c r="K105" s="238"/>
      <c r="L105" s="237"/>
      <c r="M105" s="236"/>
      <c r="N105" s="235"/>
      <c r="O105" s="237"/>
      <c r="P105" s="237"/>
      <c r="Q105" s="1116"/>
      <c r="R105" s="235"/>
      <c r="S105" s="1967"/>
      <c r="T105" s="639"/>
      <c r="U105" s="628"/>
      <c r="V105" s="629"/>
      <c r="W105" s="638"/>
      <c r="X105" s="628"/>
      <c r="Y105" s="238"/>
      <c r="Z105" s="237"/>
      <c r="AA105" s="1116"/>
      <c r="AB105" s="638"/>
      <c r="AC105" s="639"/>
      <c r="AD105" s="637"/>
      <c r="AE105" s="639"/>
      <c r="AF105" s="628"/>
      <c r="AG105" s="638"/>
      <c r="AH105" s="639"/>
      <c r="AI105" s="639"/>
      <c r="AJ105" s="637"/>
      <c r="AK105" s="639"/>
      <c r="AL105" s="628"/>
      <c r="AM105" s="637"/>
      <c r="AN105" s="639"/>
      <c r="AO105" s="639"/>
      <c r="AP105" s="639"/>
      <c r="AQ105" s="639"/>
      <c r="AR105" s="628"/>
      <c r="AS105" s="638"/>
      <c r="AT105" s="628"/>
      <c r="AU105" s="637"/>
      <c r="AV105" s="639"/>
      <c r="AW105" s="630"/>
      <c r="AX105" s="639"/>
      <c r="AY105" s="628"/>
      <c r="AZ105" s="629"/>
      <c r="BA105" s="630"/>
      <c r="BB105" s="631"/>
      <c r="BC105" s="632"/>
      <c r="BD105" s="413"/>
      <c r="BE105" s="412"/>
      <c r="BF105" s="412"/>
    </row>
    <row r="106" spans="1:58" ht="49.5" hidden="1" customHeight="1" thickBot="1">
      <c r="A106" s="1164"/>
      <c r="B106" s="66"/>
      <c r="C106" s="2130" t="s">
        <v>109</v>
      </c>
      <c r="D106" s="2096"/>
      <c r="E106" s="2096"/>
      <c r="F106" s="2096"/>
      <c r="G106" s="2096"/>
      <c r="H106" s="690"/>
      <c r="I106" s="409"/>
      <c r="J106" s="411"/>
      <c r="K106" s="411"/>
      <c r="L106" s="410"/>
      <c r="M106" s="409"/>
      <c r="N106" s="1911"/>
      <c r="O106" s="410"/>
      <c r="P106" s="410"/>
      <c r="Q106" s="1935"/>
      <c r="R106" s="1911"/>
      <c r="S106" s="1968"/>
      <c r="T106" s="1508"/>
      <c r="U106" s="640"/>
      <c r="V106" s="641"/>
      <c r="W106" s="642"/>
      <c r="X106" s="640"/>
      <c r="Y106" s="369"/>
      <c r="Z106" s="368"/>
      <c r="AA106" s="624"/>
      <c r="AB106" s="642"/>
      <c r="AC106" s="622"/>
      <c r="AD106" s="643"/>
      <c r="AE106" s="622"/>
      <c r="AF106" s="640"/>
      <c r="AG106" s="642"/>
      <c r="AH106" s="622"/>
      <c r="AI106" s="622"/>
      <c r="AJ106" s="643"/>
      <c r="AK106" s="622"/>
      <c r="AL106" s="640"/>
      <c r="AM106" s="643"/>
      <c r="AN106" s="622"/>
      <c r="AO106" s="622"/>
      <c r="AP106" s="622"/>
      <c r="AQ106" s="622"/>
      <c r="AR106" s="640"/>
      <c r="AS106" s="642"/>
      <c r="AT106" s="640"/>
      <c r="AU106" s="643"/>
      <c r="AV106" s="622"/>
      <c r="AW106" s="644"/>
      <c r="AX106" s="622"/>
      <c r="AY106" s="640"/>
      <c r="AZ106" s="641"/>
      <c r="BA106" s="644"/>
      <c r="BB106" s="645"/>
      <c r="BC106" s="646"/>
    </row>
    <row r="107" spans="1:58" ht="49.5" hidden="1" customHeight="1" thickBot="1">
      <c r="A107" s="1134"/>
      <c r="B107" s="99"/>
      <c r="C107" s="177"/>
      <c r="D107" s="2301" t="s">
        <v>50</v>
      </c>
      <c r="E107" s="2301"/>
      <c r="F107" s="2301"/>
      <c r="G107" s="2301"/>
      <c r="H107" s="437"/>
      <c r="I107" s="1113"/>
      <c r="J107" s="333"/>
      <c r="K107" s="333"/>
      <c r="L107" s="332"/>
      <c r="M107" s="1113"/>
      <c r="N107" s="331"/>
      <c r="O107" s="332"/>
      <c r="P107" s="332"/>
      <c r="Q107" s="1112"/>
      <c r="R107" s="364"/>
      <c r="S107" s="589"/>
      <c r="T107" s="648"/>
      <c r="U107" s="626"/>
      <c r="V107" s="647"/>
      <c r="W107" s="588"/>
      <c r="X107" s="626"/>
      <c r="Y107" s="366"/>
      <c r="Z107" s="365"/>
      <c r="AA107" s="1103"/>
      <c r="AB107" s="588"/>
      <c r="AC107" s="648"/>
      <c r="AD107" s="589"/>
      <c r="AE107" s="648"/>
      <c r="AF107" s="626"/>
      <c r="AG107" s="588"/>
      <c r="AH107" s="648"/>
      <c r="AI107" s="648"/>
      <c r="AJ107" s="589"/>
      <c r="AK107" s="648"/>
      <c r="AL107" s="626"/>
      <c r="AM107" s="589"/>
      <c r="AN107" s="648"/>
      <c r="AO107" s="648"/>
      <c r="AP107" s="648"/>
      <c r="AQ107" s="648"/>
      <c r="AR107" s="626"/>
      <c r="AS107" s="588"/>
      <c r="AT107" s="626"/>
      <c r="AU107" s="589"/>
      <c r="AV107" s="648"/>
      <c r="AW107" s="649"/>
      <c r="AX107" s="648"/>
      <c r="AY107" s="626"/>
      <c r="AZ107" s="647"/>
      <c r="BA107" s="649"/>
      <c r="BB107" s="650"/>
      <c r="BC107" s="651"/>
    </row>
    <row r="108" spans="1:58" ht="49.5" hidden="1" customHeight="1" thickBot="1">
      <c r="A108" s="1143"/>
      <c r="B108" s="1144"/>
      <c r="C108" s="1146"/>
      <c r="D108" s="2254" t="s">
        <v>51</v>
      </c>
      <c r="E108" s="2254"/>
      <c r="F108" s="2254"/>
      <c r="G108" s="2254"/>
      <c r="H108" s="1172"/>
      <c r="I108" s="1108"/>
      <c r="J108" s="340"/>
      <c r="K108" s="340"/>
      <c r="L108" s="339"/>
      <c r="M108" s="1108"/>
      <c r="N108" s="338"/>
      <c r="O108" s="339"/>
      <c r="P108" s="339"/>
      <c r="Q108" s="1107"/>
      <c r="R108" s="338"/>
      <c r="S108" s="407"/>
      <c r="T108" s="406"/>
      <c r="U108" s="405"/>
      <c r="V108" s="404"/>
      <c r="W108" s="408"/>
      <c r="X108" s="405"/>
      <c r="Y108" s="407"/>
      <c r="Z108" s="406"/>
      <c r="AA108" s="404"/>
      <c r="AB108" s="408"/>
      <c r="AC108" s="406"/>
      <c r="AD108" s="407"/>
      <c r="AE108" s="406"/>
      <c r="AF108" s="405"/>
      <c r="AG108" s="408"/>
      <c r="AH108" s="406"/>
      <c r="AI108" s="406"/>
      <c r="AJ108" s="407"/>
      <c r="AK108" s="406"/>
      <c r="AL108" s="405"/>
      <c r="AM108" s="407"/>
      <c r="AN108" s="406"/>
      <c r="AO108" s="406"/>
      <c r="AP108" s="406"/>
      <c r="AQ108" s="406"/>
      <c r="AR108" s="405"/>
      <c r="AS108" s="408"/>
      <c r="AT108" s="405"/>
      <c r="AU108" s="407"/>
      <c r="AV108" s="406"/>
      <c r="AW108" s="403"/>
      <c r="AX108" s="406"/>
      <c r="AY108" s="405"/>
      <c r="AZ108" s="404"/>
      <c r="BA108" s="403"/>
      <c r="BB108" s="402"/>
      <c r="BC108" s="401"/>
    </row>
    <row r="109" spans="1:58" ht="49.5" hidden="1" customHeight="1" thickBot="1">
      <c r="A109" s="2139" t="s">
        <v>44</v>
      </c>
      <c r="B109" s="2140"/>
      <c r="C109" s="2274" t="s">
        <v>108</v>
      </c>
      <c r="D109" s="2144"/>
      <c r="E109" s="2145"/>
      <c r="F109" s="2146"/>
      <c r="G109" s="2144"/>
      <c r="H109" s="437"/>
      <c r="I109" s="1113"/>
      <c r="J109" s="333"/>
      <c r="K109" s="333"/>
      <c r="L109" s="332"/>
      <c r="M109" s="1113"/>
      <c r="N109" s="331"/>
      <c r="O109" s="332"/>
      <c r="P109" s="332"/>
      <c r="Q109" s="1112"/>
      <c r="R109" s="331"/>
      <c r="S109" s="653"/>
      <c r="T109" s="656"/>
      <c r="U109" s="652"/>
      <c r="V109" s="654"/>
      <c r="W109" s="655"/>
      <c r="X109" s="652"/>
      <c r="Y109" s="653"/>
      <c r="Z109" s="656"/>
      <c r="AA109" s="654"/>
      <c r="AB109" s="655"/>
      <c r="AC109" s="656"/>
      <c r="AD109" s="653"/>
      <c r="AE109" s="656"/>
      <c r="AF109" s="652"/>
      <c r="AG109" s="655"/>
      <c r="AH109" s="656"/>
      <c r="AI109" s="656"/>
      <c r="AJ109" s="653"/>
      <c r="AK109" s="656"/>
      <c r="AL109" s="652"/>
      <c r="AM109" s="653"/>
      <c r="AN109" s="656"/>
      <c r="AO109" s="656"/>
      <c r="AP109" s="656"/>
      <c r="AQ109" s="656"/>
      <c r="AR109" s="652"/>
      <c r="AS109" s="655"/>
      <c r="AT109" s="652"/>
      <c r="AU109" s="653"/>
      <c r="AV109" s="656"/>
      <c r="AW109" s="657"/>
      <c r="AX109" s="656"/>
      <c r="AY109" s="652"/>
      <c r="AZ109" s="654"/>
      <c r="BA109" s="657"/>
      <c r="BB109" s="658"/>
      <c r="BC109" s="659"/>
    </row>
    <row r="110" spans="1:58" ht="49.5" hidden="1" customHeight="1" thickBot="1">
      <c r="A110" s="2141"/>
      <c r="B110" s="2142"/>
      <c r="C110" s="2302" t="s">
        <v>105</v>
      </c>
      <c r="D110" s="2303"/>
      <c r="E110" s="2304"/>
      <c r="F110" s="2305"/>
      <c r="G110" s="2303"/>
      <c r="H110" s="1336"/>
      <c r="I110" s="398"/>
      <c r="J110" s="400"/>
      <c r="K110" s="400"/>
      <c r="L110" s="399"/>
      <c r="M110" s="398"/>
      <c r="N110" s="1899"/>
      <c r="O110" s="399"/>
      <c r="P110" s="399"/>
      <c r="Q110" s="1928"/>
      <c r="R110" s="1899"/>
      <c r="S110" s="664"/>
      <c r="T110" s="670"/>
      <c r="U110" s="662"/>
      <c r="V110" s="663"/>
      <c r="W110" s="2007"/>
      <c r="X110" s="662"/>
      <c r="Y110" s="664"/>
      <c r="Z110" s="665"/>
      <c r="AA110" s="2024"/>
      <c r="AB110" s="666"/>
      <c r="AC110" s="665"/>
      <c r="AD110" s="664"/>
      <c r="AE110" s="665"/>
      <c r="AF110" s="660"/>
      <c r="AG110" s="666"/>
      <c r="AH110" s="665"/>
      <c r="AI110" s="665"/>
      <c r="AJ110" s="664"/>
      <c r="AK110" s="665"/>
      <c r="AL110" s="660"/>
      <c r="AM110" s="664"/>
      <c r="AN110" s="665"/>
      <c r="AO110" s="665"/>
      <c r="AP110" s="665"/>
      <c r="AQ110" s="665"/>
      <c r="AR110" s="660"/>
      <c r="AS110" s="666"/>
      <c r="AT110" s="662"/>
      <c r="AU110" s="667"/>
      <c r="AV110" s="332"/>
      <c r="AW110" s="668"/>
      <c r="AX110" s="669"/>
      <c r="AY110" s="662"/>
      <c r="AZ110" s="663"/>
      <c r="BA110" s="668"/>
      <c r="BB110" s="1114"/>
      <c r="BC110" s="627"/>
    </row>
    <row r="111" spans="1:58" ht="49.5" hidden="1" customHeight="1" thickBot="1">
      <c r="A111" s="2098"/>
      <c r="B111" s="2143"/>
      <c r="C111" s="2270" t="s">
        <v>41</v>
      </c>
      <c r="D111" s="2254"/>
      <c r="E111" s="2255"/>
      <c r="F111" s="2256"/>
      <c r="G111" s="2254"/>
      <c r="H111" s="1172"/>
      <c r="I111" s="1108"/>
      <c r="J111" s="340"/>
      <c r="K111" s="340"/>
      <c r="L111" s="339"/>
      <c r="M111" s="1108"/>
      <c r="N111" s="338"/>
      <c r="O111" s="339"/>
      <c r="P111" s="339"/>
      <c r="Q111" s="1107"/>
      <c r="R111" s="338"/>
      <c r="S111" s="407"/>
      <c r="T111" s="406"/>
      <c r="U111" s="405"/>
      <c r="V111" s="404"/>
      <c r="W111" s="408"/>
      <c r="X111" s="405"/>
      <c r="Y111" s="407"/>
      <c r="Z111" s="406"/>
      <c r="AA111" s="404"/>
      <c r="AB111" s="408"/>
      <c r="AC111" s="406"/>
      <c r="AD111" s="407"/>
      <c r="AE111" s="406"/>
      <c r="AF111" s="405"/>
      <c r="AG111" s="408"/>
      <c r="AH111" s="406"/>
      <c r="AI111" s="406"/>
      <c r="AJ111" s="407"/>
      <c r="AK111" s="406"/>
      <c r="AL111" s="405"/>
      <c r="AM111" s="407"/>
      <c r="AN111" s="406"/>
      <c r="AO111" s="406"/>
      <c r="AP111" s="406"/>
      <c r="AQ111" s="406"/>
      <c r="AR111" s="405"/>
      <c r="AS111" s="408"/>
      <c r="AT111" s="405"/>
      <c r="AU111" s="407"/>
      <c r="AV111" s="406"/>
      <c r="AW111" s="403"/>
      <c r="AX111" s="406"/>
      <c r="AY111" s="405"/>
      <c r="AZ111" s="404"/>
      <c r="BA111" s="403"/>
      <c r="BB111" s="402"/>
      <c r="BC111" s="202"/>
    </row>
    <row r="112" spans="1:58" ht="49.5" hidden="1" customHeight="1" thickBot="1">
      <c r="A112" s="2139" t="s">
        <v>44</v>
      </c>
      <c r="B112" s="2140"/>
      <c r="C112" s="2274" t="s">
        <v>108</v>
      </c>
      <c r="D112" s="2144"/>
      <c r="E112" s="2145"/>
      <c r="F112" s="2146"/>
      <c r="G112" s="2144"/>
      <c r="H112" s="437"/>
      <c r="I112" s="1113"/>
      <c r="J112" s="333"/>
      <c r="K112" s="333"/>
      <c r="L112" s="332"/>
      <c r="M112" s="1113"/>
      <c r="N112" s="331"/>
      <c r="O112" s="332"/>
      <c r="P112" s="332"/>
      <c r="Q112" s="1112"/>
      <c r="R112" s="331"/>
      <c r="S112" s="1969"/>
      <c r="T112" s="656"/>
      <c r="U112" s="652"/>
      <c r="V112" s="654"/>
      <c r="W112" s="655"/>
      <c r="X112" s="652"/>
      <c r="Y112" s="653"/>
      <c r="Z112" s="656"/>
      <c r="AA112" s="654"/>
      <c r="AB112" s="655"/>
      <c r="AC112" s="656"/>
      <c r="AD112" s="653"/>
      <c r="AE112" s="656"/>
      <c r="AF112" s="652"/>
      <c r="AG112" s="655"/>
      <c r="AH112" s="656"/>
      <c r="AI112" s="656"/>
      <c r="AJ112" s="653"/>
      <c r="AK112" s="656"/>
      <c r="AL112" s="652"/>
      <c r="AM112" s="653"/>
      <c r="AN112" s="656"/>
      <c r="AO112" s="656"/>
      <c r="AP112" s="656"/>
      <c r="AQ112" s="656"/>
      <c r="AR112" s="652"/>
      <c r="AS112" s="655"/>
      <c r="AT112" s="652"/>
      <c r="AU112" s="653"/>
      <c r="AV112" s="656"/>
      <c r="AW112" s="657"/>
      <c r="AX112" s="656"/>
      <c r="AY112" s="652"/>
      <c r="AZ112" s="654"/>
      <c r="BA112" s="657"/>
      <c r="BB112" s="658"/>
      <c r="BC112" s="659"/>
    </row>
    <row r="113" spans="1:55" ht="49.5" hidden="1" customHeight="1" thickBot="1">
      <c r="A113" s="2141"/>
      <c r="B113" s="2142"/>
      <c r="C113" s="2269" t="s">
        <v>42</v>
      </c>
      <c r="D113" s="2148"/>
      <c r="E113" s="2149"/>
      <c r="F113" s="2275"/>
      <c r="G113" s="2148"/>
      <c r="H113" s="420"/>
      <c r="I113" s="245"/>
      <c r="J113" s="247"/>
      <c r="K113" s="247"/>
      <c r="L113" s="246"/>
      <c r="M113" s="245"/>
      <c r="N113" s="244"/>
      <c r="O113" s="246"/>
      <c r="P113" s="246"/>
      <c r="Q113" s="387"/>
      <c r="R113" s="244"/>
      <c r="S113" s="1970"/>
      <c r="T113" s="1509"/>
      <c r="U113" s="334"/>
      <c r="V113" s="1936"/>
      <c r="W113" s="331"/>
      <c r="X113" s="1113"/>
      <c r="Y113" s="661"/>
      <c r="Z113" s="670"/>
      <c r="AA113" s="2025"/>
      <c r="AB113" s="672"/>
      <c r="AC113" s="670"/>
      <c r="AD113" s="661"/>
      <c r="AE113" s="670"/>
      <c r="AF113" s="671"/>
      <c r="AG113" s="672"/>
      <c r="AH113" s="670"/>
      <c r="AI113" s="670"/>
      <c r="AJ113" s="661"/>
      <c r="AK113" s="670"/>
      <c r="AL113" s="671"/>
      <c r="AM113" s="661"/>
      <c r="AN113" s="670"/>
      <c r="AO113" s="670"/>
      <c r="AP113" s="670"/>
      <c r="AQ113" s="670"/>
      <c r="AR113" s="671"/>
      <c r="AS113" s="672"/>
      <c r="AT113" s="1113"/>
      <c r="AU113" s="333"/>
      <c r="AV113" s="332"/>
      <c r="AW113" s="437"/>
      <c r="AX113" s="332"/>
      <c r="AY113" s="1113"/>
      <c r="AZ113" s="1112"/>
      <c r="BA113" s="437"/>
      <c r="BB113" s="1114"/>
      <c r="BC113" s="627"/>
    </row>
    <row r="114" spans="1:55" ht="49.5" hidden="1" customHeight="1" thickBot="1">
      <c r="A114" s="2098"/>
      <c r="B114" s="2143"/>
      <c r="C114" s="2270" t="s">
        <v>41</v>
      </c>
      <c r="D114" s="2254"/>
      <c r="E114" s="2255"/>
      <c r="F114" s="2256"/>
      <c r="G114" s="2254"/>
      <c r="H114" s="1172"/>
      <c r="I114" s="1108"/>
      <c r="J114" s="340"/>
      <c r="K114" s="340"/>
      <c r="L114" s="339"/>
      <c r="M114" s="1108"/>
      <c r="N114" s="338"/>
      <c r="O114" s="339"/>
      <c r="P114" s="339"/>
      <c r="Q114" s="1107"/>
      <c r="R114" s="338"/>
      <c r="S114" s="1967"/>
      <c r="T114" s="1510"/>
      <c r="U114" s="673"/>
      <c r="V114" s="1989"/>
      <c r="W114" s="408"/>
      <c r="X114" s="405"/>
      <c r="Y114" s="407"/>
      <c r="Z114" s="406"/>
      <c r="AA114" s="404"/>
      <c r="AB114" s="408"/>
      <c r="AC114" s="406"/>
      <c r="AD114" s="407"/>
      <c r="AE114" s="406"/>
      <c r="AF114" s="405"/>
      <c r="AG114" s="408"/>
      <c r="AH114" s="406"/>
      <c r="AI114" s="406"/>
      <c r="AJ114" s="407"/>
      <c r="AK114" s="406"/>
      <c r="AL114" s="405"/>
      <c r="AM114" s="407"/>
      <c r="AN114" s="406"/>
      <c r="AO114" s="406"/>
      <c r="AP114" s="406"/>
      <c r="AQ114" s="406"/>
      <c r="AR114" s="405"/>
      <c r="AS114" s="408"/>
      <c r="AT114" s="405"/>
      <c r="AU114" s="407"/>
      <c r="AV114" s="406"/>
      <c r="AW114" s="403"/>
      <c r="AX114" s="406"/>
      <c r="AY114" s="405"/>
      <c r="AZ114" s="404"/>
      <c r="BA114" s="403"/>
      <c r="BB114" s="402"/>
      <c r="BC114" s="202"/>
    </row>
    <row r="115" spans="1:55" ht="49.5" hidden="1" customHeight="1" thickBot="1">
      <c r="A115" s="2284" t="s">
        <v>107</v>
      </c>
      <c r="B115" s="2285"/>
      <c r="C115" s="2285"/>
      <c r="D115" s="2285"/>
      <c r="E115" s="2286"/>
      <c r="F115" s="2167"/>
      <c r="G115" s="1188" t="s">
        <v>106</v>
      </c>
      <c r="H115" s="572"/>
      <c r="I115" s="427"/>
      <c r="J115" s="483"/>
      <c r="K115" s="483"/>
      <c r="L115" s="480"/>
      <c r="M115" s="427"/>
      <c r="N115" s="1896"/>
      <c r="O115" s="425"/>
      <c r="P115" s="425"/>
      <c r="Q115" s="1934"/>
      <c r="R115" s="1903"/>
      <c r="S115" s="563"/>
      <c r="T115" s="568"/>
      <c r="U115" s="566"/>
      <c r="V115" s="571"/>
      <c r="W115" s="569"/>
      <c r="X115" s="566"/>
      <c r="Y115" s="567"/>
      <c r="Z115" s="568"/>
      <c r="AA115" s="571"/>
      <c r="AB115" s="569"/>
      <c r="AC115" s="568"/>
      <c r="AD115" s="567"/>
      <c r="AE115" s="568"/>
      <c r="AF115" s="566"/>
      <c r="AG115" s="569"/>
      <c r="AH115" s="568"/>
      <c r="AI115" s="568"/>
      <c r="AJ115" s="567"/>
      <c r="AK115" s="568"/>
      <c r="AL115" s="566"/>
      <c r="AM115" s="567"/>
      <c r="AN115" s="568"/>
      <c r="AO115" s="568"/>
      <c r="AP115" s="568"/>
      <c r="AQ115" s="568"/>
      <c r="AR115" s="566"/>
      <c r="AS115" s="569"/>
      <c r="AT115" s="566"/>
      <c r="AU115" s="567"/>
      <c r="AV115" s="568"/>
      <c r="AW115" s="570"/>
      <c r="AX115" s="568"/>
      <c r="AY115" s="566"/>
      <c r="AZ115" s="571"/>
      <c r="BA115" s="572"/>
      <c r="BB115" s="573"/>
      <c r="BC115" s="574"/>
    </row>
    <row r="116" spans="1:55" ht="49.5" hidden="1" customHeight="1" thickBot="1">
      <c r="A116" s="2287"/>
      <c r="B116" s="2288"/>
      <c r="C116" s="2288"/>
      <c r="D116" s="2288"/>
      <c r="E116" s="2289"/>
      <c r="F116" s="2168"/>
      <c r="G116" s="1189" t="s">
        <v>48</v>
      </c>
      <c r="H116" s="274"/>
      <c r="I116" s="276"/>
      <c r="J116" s="278"/>
      <c r="K116" s="278"/>
      <c r="L116" s="277"/>
      <c r="M116" s="283"/>
      <c r="N116" s="281"/>
      <c r="O116" s="277"/>
      <c r="P116" s="277"/>
      <c r="Q116" s="275"/>
      <c r="R116" s="279"/>
      <c r="S116" s="278"/>
      <c r="T116" s="277"/>
      <c r="U116" s="283"/>
      <c r="V116" s="275"/>
      <c r="W116" s="279"/>
      <c r="X116" s="283"/>
      <c r="Y116" s="278"/>
      <c r="Z116" s="277"/>
      <c r="AA116" s="275"/>
      <c r="AB116" s="279"/>
      <c r="AC116" s="280"/>
      <c r="AD116" s="282"/>
      <c r="AE116" s="280"/>
      <c r="AF116" s="283"/>
      <c r="AG116" s="281"/>
      <c r="AH116" s="277"/>
      <c r="AI116" s="280"/>
      <c r="AJ116" s="282"/>
      <c r="AK116" s="280"/>
      <c r="AL116" s="283"/>
      <c r="AM116" s="278"/>
      <c r="AN116" s="277"/>
      <c r="AO116" s="277"/>
      <c r="AP116" s="277"/>
      <c r="AQ116" s="277"/>
      <c r="AR116" s="276"/>
      <c r="AS116" s="279"/>
      <c r="AT116" s="276"/>
      <c r="AU116" s="278"/>
      <c r="AV116" s="277"/>
      <c r="AW116" s="274"/>
      <c r="AX116" s="277"/>
      <c r="AY116" s="276"/>
      <c r="AZ116" s="275"/>
      <c r="BA116" s="274"/>
      <c r="BB116" s="273"/>
      <c r="BC116" s="186"/>
    </row>
    <row r="117" spans="1:55" ht="49.5" hidden="1" customHeight="1" thickBot="1">
      <c r="A117" s="2290"/>
      <c r="B117" s="2291"/>
      <c r="C117" s="2291"/>
      <c r="D117" s="2291"/>
      <c r="E117" s="2292"/>
      <c r="F117" s="2169"/>
      <c r="G117" s="1195" t="s">
        <v>45</v>
      </c>
      <c r="H117" s="575"/>
      <c r="I117" s="267"/>
      <c r="J117" s="266"/>
      <c r="K117" s="266"/>
      <c r="L117" s="265"/>
      <c r="M117" s="267"/>
      <c r="N117" s="268"/>
      <c r="O117" s="265"/>
      <c r="P117" s="265"/>
      <c r="Q117" s="269"/>
      <c r="R117" s="268"/>
      <c r="S117" s="266"/>
      <c r="T117" s="265"/>
      <c r="U117" s="267"/>
      <c r="V117" s="269"/>
      <c r="W117" s="268"/>
      <c r="X117" s="267"/>
      <c r="Y117" s="266"/>
      <c r="Z117" s="265"/>
      <c r="AA117" s="269"/>
      <c r="AB117" s="268"/>
      <c r="AC117" s="265"/>
      <c r="AD117" s="266"/>
      <c r="AE117" s="265"/>
      <c r="AF117" s="267"/>
      <c r="AG117" s="268"/>
      <c r="AH117" s="265"/>
      <c r="AI117" s="265"/>
      <c r="AJ117" s="266"/>
      <c r="AK117" s="265"/>
      <c r="AL117" s="267"/>
      <c r="AM117" s="266"/>
      <c r="AN117" s="265"/>
      <c r="AO117" s="265"/>
      <c r="AP117" s="265"/>
      <c r="AQ117" s="265"/>
      <c r="AR117" s="267"/>
      <c r="AS117" s="268"/>
      <c r="AT117" s="267"/>
      <c r="AU117" s="266"/>
      <c r="AV117" s="265"/>
      <c r="AW117" s="575"/>
      <c r="AX117" s="265"/>
      <c r="AY117" s="267"/>
      <c r="AZ117" s="269"/>
      <c r="BA117" s="575"/>
      <c r="BB117" s="576"/>
      <c r="BC117" s="577"/>
    </row>
    <row r="118" spans="1:55" ht="49.5" hidden="1" customHeight="1" thickBot="1">
      <c r="A118" s="2139" t="s">
        <v>44</v>
      </c>
      <c r="B118" s="2140"/>
      <c r="C118" s="2274" t="s">
        <v>43</v>
      </c>
      <c r="D118" s="2144"/>
      <c r="E118" s="2145"/>
      <c r="F118" s="2146"/>
      <c r="G118" s="2144"/>
      <c r="H118" s="1171"/>
      <c r="I118" s="255"/>
      <c r="J118" s="257"/>
      <c r="K118" s="257"/>
      <c r="L118" s="256"/>
      <c r="M118" s="255"/>
      <c r="N118" s="258"/>
      <c r="O118" s="256"/>
      <c r="P118" s="256"/>
      <c r="Q118" s="1117"/>
      <c r="R118" s="258"/>
      <c r="S118" s="580"/>
      <c r="T118" s="582"/>
      <c r="U118" s="579"/>
      <c r="V118" s="581"/>
      <c r="W118" s="578"/>
      <c r="X118" s="579"/>
      <c r="Y118" s="580"/>
      <c r="Z118" s="582"/>
      <c r="AA118" s="581"/>
      <c r="AB118" s="578"/>
      <c r="AC118" s="582"/>
      <c r="AD118" s="580"/>
      <c r="AE118" s="582"/>
      <c r="AF118" s="579"/>
      <c r="AG118" s="578"/>
      <c r="AH118" s="582"/>
      <c r="AI118" s="582"/>
      <c r="AJ118" s="580"/>
      <c r="AK118" s="582"/>
      <c r="AL118" s="579"/>
      <c r="AM118" s="580"/>
      <c r="AN118" s="582"/>
      <c r="AO118" s="582"/>
      <c r="AP118" s="582"/>
      <c r="AQ118" s="582"/>
      <c r="AR118" s="579"/>
      <c r="AS118" s="578"/>
      <c r="AT118" s="579"/>
      <c r="AU118" s="580"/>
      <c r="AV118" s="582"/>
      <c r="AW118" s="585"/>
      <c r="AX118" s="582"/>
      <c r="AY118" s="579"/>
      <c r="AZ118" s="581"/>
      <c r="BA118" s="585"/>
      <c r="BB118" s="586"/>
      <c r="BC118" s="166"/>
    </row>
    <row r="119" spans="1:55" ht="49.5" hidden="1" customHeight="1" thickBot="1">
      <c r="A119" s="2141"/>
      <c r="B119" s="2142"/>
      <c r="C119" s="2293" t="s">
        <v>105</v>
      </c>
      <c r="D119" s="2294"/>
      <c r="E119" s="2295"/>
      <c r="F119" s="2296"/>
      <c r="G119" s="2297"/>
      <c r="H119" s="1340"/>
      <c r="I119" s="395"/>
      <c r="J119" s="397"/>
      <c r="K119" s="397"/>
      <c r="L119" s="396"/>
      <c r="M119" s="395"/>
      <c r="N119" s="1906"/>
      <c r="O119" s="396"/>
      <c r="P119" s="396"/>
      <c r="Q119" s="1933"/>
      <c r="R119" s="1971"/>
      <c r="S119" s="1972"/>
      <c r="T119" s="1511"/>
      <c r="U119" s="599"/>
      <c r="V119" s="1988"/>
      <c r="W119" s="2006"/>
      <c r="X119" s="601"/>
      <c r="Y119" s="600"/>
      <c r="Z119" s="602"/>
      <c r="AA119" s="2023"/>
      <c r="AB119" s="603"/>
      <c r="AC119" s="602"/>
      <c r="AD119" s="600"/>
      <c r="AE119" s="602"/>
      <c r="AF119" s="599"/>
      <c r="AG119" s="603"/>
      <c r="AH119" s="602"/>
      <c r="AI119" s="602"/>
      <c r="AJ119" s="600"/>
      <c r="AK119" s="602"/>
      <c r="AL119" s="599"/>
      <c r="AM119" s="600"/>
      <c r="AN119" s="602"/>
      <c r="AO119" s="604"/>
      <c r="AP119" s="602"/>
      <c r="AQ119" s="602"/>
      <c r="AR119" s="599"/>
      <c r="AS119" s="603"/>
      <c r="AT119" s="605"/>
      <c r="AU119" s="606"/>
      <c r="AV119" s="607"/>
      <c r="AW119" s="608"/>
      <c r="AX119" s="607"/>
      <c r="AY119" s="601"/>
      <c r="AZ119" s="609"/>
      <c r="BA119" s="610"/>
      <c r="BB119" s="611"/>
      <c r="BC119" s="612"/>
    </row>
    <row r="120" spans="1:55" ht="49.5" hidden="1" customHeight="1" thickBot="1">
      <c r="A120" s="2098"/>
      <c r="B120" s="2143"/>
      <c r="C120" s="2270" t="s">
        <v>41</v>
      </c>
      <c r="D120" s="2254"/>
      <c r="E120" s="2255"/>
      <c r="F120" s="2298"/>
      <c r="G120" s="2299"/>
      <c r="H120" s="383"/>
      <c r="I120" s="347"/>
      <c r="J120" s="346"/>
      <c r="K120" s="346"/>
      <c r="L120" s="345"/>
      <c r="M120" s="347"/>
      <c r="N120" s="348"/>
      <c r="O120" s="345"/>
      <c r="P120" s="345"/>
      <c r="Q120" s="349"/>
      <c r="R120" s="348"/>
      <c r="S120" s="1973"/>
      <c r="T120" s="1512"/>
      <c r="U120" s="380"/>
      <c r="V120" s="1363"/>
      <c r="W120" s="1364"/>
      <c r="X120" s="380"/>
      <c r="Y120" s="617"/>
      <c r="Z120" s="379"/>
      <c r="AA120" s="1363"/>
      <c r="AB120" s="1364"/>
      <c r="AC120" s="379"/>
      <c r="AD120" s="617"/>
      <c r="AE120" s="345"/>
      <c r="AF120" s="378"/>
      <c r="AG120" s="348"/>
      <c r="AH120" s="345"/>
      <c r="AI120" s="379"/>
      <c r="AJ120" s="346"/>
      <c r="AK120" s="377"/>
      <c r="AL120" s="347"/>
      <c r="AM120" s="346"/>
      <c r="AN120" s="345"/>
      <c r="AO120" s="345"/>
      <c r="AP120" s="345"/>
      <c r="AQ120" s="377"/>
      <c r="AR120" s="380"/>
      <c r="AS120" s="1364"/>
      <c r="AT120" s="380"/>
      <c r="AU120" s="617"/>
      <c r="AV120" s="379"/>
      <c r="AW120" s="1365"/>
      <c r="AX120" s="379"/>
      <c r="AY120" s="380"/>
      <c r="AZ120" s="1363"/>
      <c r="BA120" s="1365"/>
      <c r="BB120" s="1366"/>
      <c r="BC120" s="159"/>
    </row>
    <row r="121" spans="1:55" ht="49.5" hidden="1" customHeight="1" thickBot="1">
      <c r="A121" s="394"/>
      <c r="B121" s="1128"/>
      <c r="C121" s="153"/>
      <c r="D121" s="153"/>
      <c r="E121" s="393"/>
      <c r="F121" s="1248"/>
      <c r="G121" s="493"/>
      <c r="H121" s="1175"/>
      <c r="I121" s="1127"/>
      <c r="J121" s="1097"/>
      <c r="K121" s="1097"/>
      <c r="L121" s="1109"/>
      <c r="M121" s="1127"/>
      <c r="N121" s="430"/>
      <c r="O121" s="1109"/>
      <c r="P121" s="1109"/>
      <c r="Q121" s="1126"/>
      <c r="R121" s="430"/>
      <c r="S121" s="1356"/>
      <c r="T121" s="1360"/>
      <c r="U121" s="1355"/>
      <c r="V121" s="1357"/>
      <c r="W121" s="1358"/>
      <c r="X121" s="1355"/>
      <c r="Y121" s="1097"/>
      <c r="Z121" s="1109"/>
      <c r="AA121" s="1126"/>
      <c r="AB121" s="1358"/>
      <c r="AC121" s="1360"/>
      <c r="AD121" s="1356"/>
      <c r="AE121" s="1360"/>
      <c r="AF121" s="1355"/>
      <c r="AG121" s="1358"/>
      <c r="AH121" s="1360"/>
      <c r="AI121" s="1360"/>
      <c r="AJ121" s="1356"/>
      <c r="AK121" s="1360"/>
      <c r="AL121" s="1355"/>
      <c r="AM121" s="1356"/>
      <c r="AN121" s="1360"/>
      <c r="AO121" s="1360"/>
      <c r="AP121" s="1360"/>
      <c r="AQ121" s="1360"/>
      <c r="AR121" s="1355"/>
      <c r="AS121" s="1358"/>
      <c r="AT121" s="1355"/>
      <c r="AU121" s="1356"/>
      <c r="AV121" s="1360"/>
      <c r="AW121" s="1359"/>
      <c r="AX121" s="1360"/>
      <c r="AY121" s="1355"/>
      <c r="AZ121" s="1357"/>
      <c r="BA121" s="1359"/>
      <c r="BB121" s="1361"/>
      <c r="BC121" s="1247"/>
    </row>
    <row r="122" spans="1:55" ht="49.5" hidden="1" customHeight="1" thickBot="1">
      <c r="A122" s="2251" t="s">
        <v>96</v>
      </c>
      <c r="B122" s="2276"/>
      <c r="C122" s="2276"/>
      <c r="D122" s="2276"/>
      <c r="E122" s="2277"/>
      <c r="F122" s="2167"/>
      <c r="G122" s="1188" t="s">
        <v>49</v>
      </c>
      <c r="H122" s="1265"/>
      <c r="I122" s="481"/>
      <c r="J122" s="482"/>
      <c r="K122" s="482"/>
      <c r="L122" s="480"/>
      <c r="M122" s="481"/>
      <c r="N122" s="1903"/>
      <c r="O122" s="480"/>
      <c r="P122" s="480"/>
      <c r="Q122" s="1934"/>
      <c r="R122" s="1903"/>
      <c r="S122" s="1268"/>
      <c r="T122" s="1506"/>
      <c r="U122" s="566"/>
      <c r="V122" s="571"/>
      <c r="W122" s="569"/>
      <c r="X122" s="566"/>
      <c r="Y122" s="567"/>
      <c r="Z122" s="568"/>
      <c r="AA122" s="571"/>
      <c r="AB122" s="569"/>
      <c r="AC122" s="568"/>
      <c r="AD122" s="567"/>
      <c r="AE122" s="568"/>
      <c r="AF122" s="566"/>
      <c r="AG122" s="569"/>
      <c r="AH122" s="568"/>
      <c r="AI122" s="568"/>
      <c r="AJ122" s="567"/>
      <c r="AK122" s="568"/>
      <c r="AL122" s="566"/>
      <c r="AM122" s="567"/>
      <c r="AN122" s="568"/>
      <c r="AO122" s="568"/>
      <c r="AP122" s="568"/>
      <c r="AQ122" s="568"/>
      <c r="AR122" s="566"/>
      <c r="AS122" s="569"/>
      <c r="AT122" s="566"/>
      <c r="AU122" s="567"/>
      <c r="AV122" s="568"/>
      <c r="AW122" s="570"/>
      <c r="AX122" s="568"/>
      <c r="AY122" s="566"/>
      <c r="AZ122" s="571"/>
      <c r="BA122" s="572"/>
      <c r="BB122" s="573"/>
      <c r="BC122" s="574"/>
    </row>
    <row r="123" spans="1:55" ht="49.5" hidden="1" customHeight="1" thickBot="1">
      <c r="A123" s="2278"/>
      <c r="B123" s="2279"/>
      <c r="C123" s="2279"/>
      <c r="D123" s="2279"/>
      <c r="E123" s="2280"/>
      <c r="F123" s="2168"/>
      <c r="G123" s="1189" t="s">
        <v>48</v>
      </c>
      <c r="H123" s="1341"/>
      <c r="I123" s="391"/>
      <c r="J123" s="390"/>
      <c r="K123" s="390"/>
      <c r="L123" s="277"/>
      <c r="M123" s="391"/>
      <c r="N123" s="1912"/>
      <c r="O123" s="389"/>
      <c r="P123" s="389"/>
      <c r="Q123" s="275"/>
      <c r="R123" s="279"/>
      <c r="S123" s="278"/>
      <c r="T123" s="277"/>
      <c r="U123" s="276"/>
      <c r="V123" s="297"/>
      <c r="W123" s="281"/>
      <c r="X123" s="283"/>
      <c r="Y123" s="282"/>
      <c r="Z123" s="286"/>
      <c r="AA123" s="297"/>
      <c r="AB123" s="281"/>
      <c r="AC123" s="280"/>
      <c r="AD123" s="282"/>
      <c r="AE123" s="280"/>
      <c r="AF123" s="283"/>
      <c r="AG123" s="281"/>
      <c r="AH123" s="280"/>
      <c r="AI123" s="280"/>
      <c r="AJ123" s="282"/>
      <c r="AK123" s="280"/>
      <c r="AL123" s="283"/>
      <c r="AM123" s="282"/>
      <c r="AN123" s="280"/>
      <c r="AO123" s="280"/>
      <c r="AP123" s="280"/>
      <c r="AQ123" s="280"/>
      <c r="AR123" s="283"/>
      <c r="AS123" s="281"/>
      <c r="AT123" s="283"/>
      <c r="AU123" s="282"/>
      <c r="AV123" s="277"/>
      <c r="AW123" s="274"/>
      <c r="AX123" s="277"/>
      <c r="AY123" s="276"/>
      <c r="AZ123" s="275"/>
      <c r="BA123" s="274"/>
      <c r="BB123" s="273"/>
      <c r="BC123" s="186"/>
    </row>
    <row r="124" spans="1:55" ht="49.5" hidden="1" customHeight="1" thickBot="1">
      <c r="A124" s="2281"/>
      <c r="B124" s="2282"/>
      <c r="C124" s="2282"/>
      <c r="D124" s="2282"/>
      <c r="E124" s="2283"/>
      <c r="F124" s="2169"/>
      <c r="G124" s="1195" t="s">
        <v>45</v>
      </c>
      <c r="H124" s="575"/>
      <c r="I124" s="267"/>
      <c r="J124" s="266"/>
      <c r="K124" s="266"/>
      <c r="L124" s="265"/>
      <c r="M124" s="267"/>
      <c r="N124" s="268"/>
      <c r="O124" s="265"/>
      <c r="P124" s="265"/>
      <c r="Q124" s="269"/>
      <c r="R124" s="268"/>
      <c r="S124" s="266"/>
      <c r="T124" s="265"/>
      <c r="U124" s="267"/>
      <c r="V124" s="269"/>
      <c r="W124" s="268"/>
      <c r="X124" s="267"/>
      <c r="Y124" s="266"/>
      <c r="Z124" s="265"/>
      <c r="AA124" s="269"/>
      <c r="AB124" s="268"/>
      <c r="AC124" s="265"/>
      <c r="AD124" s="266"/>
      <c r="AE124" s="265"/>
      <c r="AF124" s="267"/>
      <c r="AG124" s="268"/>
      <c r="AH124" s="265"/>
      <c r="AI124" s="265"/>
      <c r="AJ124" s="266"/>
      <c r="AK124" s="265"/>
      <c r="AL124" s="267"/>
      <c r="AM124" s="266"/>
      <c r="AN124" s="265"/>
      <c r="AO124" s="265"/>
      <c r="AP124" s="265"/>
      <c r="AQ124" s="265"/>
      <c r="AR124" s="267"/>
      <c r="AS124" s="268"/>
      <c r="AT124" s="267"/>
      <c r="AU124" s="266"/>
      <c r="AV124" s="265"/>
      <c r="AW124" s="575"/>
      <c r="AX124" s="265"/>
      <c r="AY124" s="267"/>
      <c r="AZ124" s="269"/>
      <c r="BA124" s="575"/>
      <c r="BB124" s="576"/>
      <c r="BC124" s="577"/>
    </row>
    <row r="125" spans="1:55" ht="49.5" hidden="1" customHeight="1" thickBot="1">
      <c r="A125" s="2139"/>
      <c r="B125" s="2140"/>
      <c r="C125" s="2274" t="s">
        <v>43</v>
      </c>
      <c r="D125" s="2144"/>
      <c r="E125" s="2145"/>
      <c r="F125" s="2146"/>
      <c r="G125" s="2144"/>
      <c r="H125" s="437"/>
      <c r="I125" s="1113"/>
      <c r="J125" s="333"/>
      <c r="K125" s="333"/>
      <c r="L125" s="1234"/>
      <c r="M125" s="1113"/>
      <c r="N125" s="331"/>
      <c r="O125" s="332"/>
      <c r="P125" s="332"/>
      <c r="Q125" s="1936"/>
      <c r="R125" s="331"/>
      <c r="S125" s="653"/>
      <c r="T125" s="656"/>
      <c r="U125" s="652"/>
      <c r="V125" s="654"/>
      <c r="W125" s="655"/>
      <c r="X125" s="652"/>
      <c r="Y125" s="653"/>
      <c r="Z125" s="656"/>
      <c r="AA125" s="654"/>
      <c r="AB125" s="655"/>
      <c r="AC125" s="656"/>
      <c r="AD125" s="676"/>
      <c r="AE125" s="674"/>
      <c r="AF125" s="675"/>
      <c r="AG125" s="2008"/>
      <c r="AH125" s="674"/>
      <c r="AI125" s="674"/>
      <c r="AJ125" s="676"/>
      <c r="AK125" s="674"/>
      <c r="AL125" s="675"/>
      <c r="AM125" s="676"/>
      <c r="AN125" s="674"/>
      <c r="AO125" s="674"/>
      <c r="AP125" s="674"/>
      <c r="AQ125" s="656"/>
      <c r="AR125" s="652"/>
      <c r="AS125" s="655"/>
      <c r="AT125" s="652"/>
      <c r="AU125" s="653"/>
      <c r="AV125" s="656"/>
      <c r="AW125" s="657"/>
      <c r="AX125" s="656"/>
      <c r="AY125" s="652"/>
      <c r="AZ125" s="654"/>
      <c r="BA125" s="657"/>
      <c r="BB125" s="658"/>
      <c r="BC125" s="659"/>
    </row>
    <row r="126" spans="1:55" ht="49.5" hidden="1" customHeight="1" thickBot="1">
      <c r="A126" s="2141"/>
      <c r="B126" s="2142"/>
      <c r="C126" s="2269" t="s">
        <v>42</v>
      </c>
      <c r="D126" s="2148"/>
      <c r="E126" s="2149"/>
      <c r="F126" s="2275"/>
      <c r="G126" s="2148"/>
      <c r="H126" s="420"/>
      <c r="I126" s="245"/>
      <c r="J126" s="247"/>
      <c r="K126" s="247"/>
      <c r="L126" s="246"/>
      <c r="M126" s="245"/>
      <c r="N126" s="244"/>
      <c r="O126" s="246"/>
      <c r="P126" s="246"/>
      <c r="Q126" s="387"/>
      <c r="R126" s="1909"/>
      <c r="S126" s="661"/>
      <c r="T126" s="670"/>
      <c r="U126" s="671"/>
      <c r="V126" s="1112"/>
      <c r="W126" s="331"/>
      <c r="X126" s="1113"/>
      <c r="Y126" s="661"/>
      <c r="Z126" s="670"/>
      <c r="AA126" s="2025"/>
      <c r="AB126" s="672"/>
      <c r="AC126" s="670"/>
      <c r="AD126" s="661"/>
      <c r="AE126" s="670"/>
      <c r="AF126" s="677"/>
      <c r="AG126" s="2035"/>
      <c r="AH126" s="678"/>
      <c r="AI126" s="670"/>
      <c r="AJ126" s="661"/>
      <c r="AK126" s="678"/>
      <c r="AL126" s="677"/>
      <c r="AM126" s="679"/>
      <c r="AN126" s="678"/>
      <c r="AO126" s="678"/>
      <c r="AP126" s="678"/>
      <c r="AQ126" s="678"/>
      <c r="AR126" s="677"/>
      <c r="AS126" s="672"/>
      <c r="AT126" s="671"/>
      <c r="AU126" s="333"/>
      <c r="AV126" s="332"/>
      <c r="AW126" s="437"/>
      <c r="AX126" s="332"/>
      <c r="AY126" s="1113"/>
      <c r="AZ126" s="1112"/>
      <c r="BA126" s="437"/>
      <c r="BB126" s="1114"/>
      <c r="BC126" s="627"/>
    </row>
    <row r="127" spans="1:55" ht="49.5" hidden="1" customHeight="1" thickBot="1">
      <c r="A127" s="2098"/>
      <c r="B127" s="2143"/>
      <c r="C127" s="2270" t="s">
        <v>41</v>
      </c>
      <c r="D127" s="2254"/>
      <c r="E127" s="2255"/>
      <c r="F127" s="2256"/>
      <c r="G127" s="2254"/>
      <c r="H127" s="350"/>
      <c r="I127" s="236"/>
      <c r="J127" s="238"/>
      <c r="K127" s="238"/>
      <c r="L127" s="237"/>
      <c r="M127" s="236"/>
      <c r="N127" s="235"/>
      <c r="O127" s="237"/>
      <c r="P127" s="237"/>
      <c r="Q127" s="1116"/>
      <c r="R127" s="235"/>
      <c r="S127" s="614"/>
      <c r="T127" s="618"/>
      <c r="U127" s="613"/>
      <c r="V127" s="615"/>
      <c r="W127" s="616"/>
      <c r="X127" s="613"/>
      <c r="Y127" s="407"/>
      <c r="Z127" s="680"/>
      <c r="AA127" s="693"/>
      <c r="AB127" s="682"/>
      <c r="AC127" s="618"/>
      <c r="AD127" s="614"/>
      <c r="AE127" s="379"/>
      <c r="AF127" s="380"/>
      <c r="AG127" s="2043"/>
      <c r="AH127" s="345"/>
      <c r="AI127" s="618"/>
      <c r="AJ127" s="617"/>
      <c r="AK127" s="379"/>
      <c r="AL127" s="378"/>
      <c r="AM127" s="346"/>
      <c r="AN127" s="345"/>
      <c r="AO127" s="345"/>
      <c r="AP127" s="345"/>
      <c r="AQ127" s="377"/>
      <c r="AR127" s="613"/>
      <c r="AS127" s="616"/>
      <c r="AT127" s="613"/>
      <c r="AU127" s="614"/>
      <c r="AV127" s="618"/>
      <c r="AW127" s="619"/>
      <c r="AX127" s="618"/>
      <c r="AY127" s="613"/>
      <c r="AZ127" s="615"/>
      <c r="BA127" s="619"/>
      <c r="BB127" s="620"/>
      <c r="BC127" s="128"/>
    </row>
    <row r="128" spans="1:55" ht="49.5" hidden="1" customHeight="1" thickBot="1">
      <c r="A128" s="2251" t="s">
        <v>104</v>
      </c>
      <c r="B128" s="2224"/>
      <c r="C128" s="2224"/>
      <c r="D128" s="2224"/>
      <c r="E128" s="2225"/>
      <c r="F128" s="2167"/>
      <c r="G128" s="1188" t="s">
        <v>49</v>
      </c>
      <c r="H128" s="1265"/>
      <c r="I128" s="481"/>
      <c r="J128" s="482"/>
      <c r="K128" s="482"/>
      <c r="L128" s="480"/>
      <c r="M128" s="481"/>
      <c r="N128" s="1903"/>
      <c r="O128" s="480"/>
      <c r="P128" s="480"/>
      <c r="Q128" s="1934"/>
      <c r="R128" s="1903"/>
      <c r="S128" s="1268"/>
      <c r="T128" s="1506"/>
      <c r="U128" s="566"/>
      <c r="V128" s="571"/>
      <c r="W128" s="569"/>
      <c r="X128" s="566"/>
      <c r="Y128" s="567"/>
      <c r="Z128" s="568"/>
      <c r="AA128" s="571"/>
      <c r="AB128" s="569"/>
      <c r="AC128" s="568"/>
      <c r="AD128" s="567"/>
      <c r="AE128" s="568"/>
      <c r="AF128" s="566"/>
      <c r="AG128" s="569"/>
      <c r="AH128" s="568"/>
      <c r="AI128" s="568"/>
      <c r="AJ128" s="567"/>
      <c r="AK128" s="568"/>
      <c r="AL128" s="566"/>
      <c r="AM128" s="567"/>
      <c r="AN128" s="568"/>
      <c r="AO128" s="568"/>
      <c r="AP128" s="568"/>
      <c r="AQ128" s="568"/>
      <c r="AR128" s="566"/>
      <c r="AS128" s="569"/>
      <c r="AT128" s="566"/>
      <c r="AU128" s="567"/>
      <c r="AV128" s="568"/>
      <c r="AW128" s="570"/>
      <c r="AX128" s="568"/>
      <c r="AY128" s="566"/>
      <c r="AZ128" s="571"/>
      <c r="BA128" s="572"/>
      <c r="BB128" s="573"/>
      <c r="BC128" s="574"/>
    </row>
    <row r="129" spans="1:55" ht="49.5" hidden="1" customHeight="1" thickBot="1">
      <c r="A129" s="2226"/>
      <c r="B129" s="2227"/>
      <c r="C129" s="2227"/>
      <c r="D129" s="2227"/>
      <c r="E129" s="2228"/>
      <c r="F129" s="2168"/>
      <c r="G129" s="1189" t="s">
        <v>48</v>
      </c>
      <c r="H129" s="1341"/>
      <c r="I129" s="391"/>
      <c r="J129" s="390"/>
      <c r="K129" s="390"/>
      <c r="L129" s="277"/>
      <c r="M129" s="391"/>
      <c r="N129" s="1912"/>
      <c r="O129" s="389"/>
      <c r="P129" s="389"/>
      <c r="Q129" s="275"/>
      <c r="R129" s="279"/>
      <c r="S129" s="278"/>
      <c r="T129" s="277"/>
      <c r="U129" s="276"/>
      <c r="V129" s="275"/>
      <c r="W129" s="279"/>
      <c r="X129" s="276"/>
      <c r="Y129" s="282"/>
      <c r="Z129" s="280"/>
      <c r="AA129" s="297"/>
      <c r="AB129" s="281"/>
      <c r="AC129" s="277"/>
      <c r="AD129" s="278"/>
      <c r="AE129" s="277"/>
      <c r="AF129" s="276"/>
      <c r="AG129" s="279"/>
      <c r="AH129" s="277"/>
      <c r="AI129" s="277"/>
      <c r="AJ129" s="278"/>
      <c r="AK129" s="277"/>
      <c r="AL129" s="276"/>
      <c r="AM129" s="278"/>
      <c r="AN129" s="277"/>
      <c r="AO129" s="277"/>
      <c r="AP129" s="277"/>
      <c r="AQ129" s="277"/>
      <c r="AR129" s="276"/>
      <c r="AS129" s="279"/>
      <c r="AT129" s="276"/>
      <c r="AU129" s="278"/>
      <c r="AV129" s="277"/>
      <c r="AW129" s="274"/>
      <c r="AX129" s="277"/>
      <c r="AY129" s="276"/>
      <c r="AZ129" s="275"/>
      <c r="BA129" s="274"/>
      <c r="BB129" s="273"/>
      <c r="BC129" s="186"/>
    </row>
    <row r="130" spans="1:55" ht="49.5" hidden="1" customHeight="1" thickBot="1">
      <c r="A130" s="2229"/>
      <c r="B130" s="2230"/>
      <c r="C130" s="2230"/>
      <c r="D130" s="2230"/>
      <c r="E130" s="2231"/>
      <c r="F130" s="2169"/>
      <c r="G130" s="1195" t="s">
        <v>45</v>
      </c>
      <c r="H130" s="575"/>
      <c r="I130" s="267"/>
      <c r="J130" s="266"/>
      <c r="K130" s="266"/>
      <c r="L130" s="265"/>
      <c r="M130" s="267"/>
      <c r="N130" s="268"/>
      <c r="O130" s="265"/>
      <c r="P130" s="265"/>
      <c r="Q130" s="269"/>
      <c r="R130" s="268"/>
      <c r="S130" s="266"/>
      <c r="T130" s="265"/>
      <c r="U130" s="267"/>
      <c r="V130" s="269"/>
      <c r="W130" s="268"/>
      <c r="X130" s="267"/>
      <c r="Y130" s="266"/>
      <c r="Z130" s="265"/>
      <c r="AA130" s="269"/>
      <c r="AB130" s="268"/>
      <c r="AC130" s="265"/>
      <c r="AD130" s="266"/>
      <c r="AE130" s="265"/>
      <c r="AF130" s="267"/>
      <c r="AG130" s="268"/>
      <c r="AH130" s="265"/>
      <c r="AI130" s="265"/>
      <c r="AJ130" s="266"/>
      <c r="AK130" s="265"/>
      <c r="AL130" s="267"/>
      <c r="AM130" s="266"/>
      <c r="AN130" s="265"/>
      <c r="AO130" s="265"/>
      <c r="AP130" s="265"/>
      <c r="AQ130" s="265"/>
      <c r="AR130" s="267"/>
      <c r="AS130" s="268"/>
      <c r="AT130" s="267"/>
      <c r="AU130" s="266"/>
      <c r="AV130" s="265"/>
      <c r="AW130" s="575"/>
      <c r="AX130" s="265"/>
      <c r="AY130" s="267"/>
      <c r="AZ130" s="269"/>
      <c r="BA130" s="575"/>
      <c r="BB130" s="576"/>
      <c r="BC130" s="577"/>
    </row>
    <row r="131" spans="1:55" ht="49.5" hidden="1" customHeight="1" thickBot="1">
      <c r="A131" s="2139"/>
      <c r="B131" s="2140"/>
      <c r="C131" s="2274" t="s">
        <v>43</v>
      </c>
      <c r="D131" s="2144"/>
      <c r="E131" s="2145"/>
      <c r="F131" s="2146"/>
      <c r="G131" s="2144"/>
      <c r="H131" s="437"/>
      <c r="I131" s="1113"/>
      <c r="J131" s="333"/>
      <c r="K131" s="333"/>
      <c r="L131" s="1234"/>
      <c r="M131" s="1113"/>
      <c r="N131" s="331"/>
      <c r="O131" s="332"/>
      <c r="P131" s="332"/>
      <c r="Q131" s="1936"/>
      <c r="R131" s="331"/>
      <c r="S131" s="653"/>
      <c r="T131" s="656"/>
      <c r="U131" s="652"/>
      <c r="V131" s="654"/>
      <c r="W131" s="655"/>
      <c r="X131" s="652"/>
      <c r="Y131" s="653"/>
      <c r="Z131" s="656"/>
      <c r="AA131" s="654"/>
      <c r="AB131" s="655"/>
      <c r="AC131" s="656"/>
      <c r="AD131" s="653"/>
      <c r="AE131" s="656"/>
      <c r="AF131" s="652"/>
      <c r="AG131" s="655"/>
      <c r="AH131" s="656"/>
      <c r="AI131" s="656"/>
      <c r="AJ131" s="653"/>
      <c r="AK131" s="656"/>
      <c r="AL131" s="652"/>
      <c r="AM131" s="653"/>
      <c r="AN131" s="656"/>
      <c r="AO131" s="656"/>
      <c r="AP131" s="656"/>
      <c r="AQ131" s="656"/>
      <c r="AR131" s="652"/>
      <c r="AS131" s="655"/>
      <c r="AT131" s="652"/>
      <c r="AU131" s="653"/>
      <c r="AV131" s="656"/>
      <c r="AW131" s="657"/>
      <c r="AX131" s="656"/>
      <c r="AY131" s="652"/>
      <c r="AZ131" s="654"/>
      <c r="BA131" s="657"/>
      <c r="BB131" s="658"/>
      <c r="BC131" s="659"/>
    </row>
    <row r="132" spans="1:55" ht="49.5" hidden="1" customHeight="1" thickBot="1">
      <c r="A132" s="2141"/>
      <c r="B132" s="2142"/>
      <c r="C132" s="2269" t="s">
        <v>42</v>
      </c>
      <c r="D132" s="2148"/>
      <c r="E132" s="2149"/>
      <c r="F132" s="2275"/>
      <c r="G132" s="2148"/>
      <c r="H132" s="420"/>
      <c r="I132" s="245"/>
      <c r="J132" s="247"/>
      <c r="K132" s="247"/>
      <c r="L132" s="246"/>
      <c r="M132" s="245"/>
      <c r="N132" s="244"/>
      <c r="O132" s="246"/>
      <c r="P132" s="246"/>
      <c r="Q132" s="387"/>
      <c r="R132" s="1909"/>
      <c r="S132" s="661"/>
      <c r="T132" s="670"/>
      <c r="U132" s="671"/>
      <c r="V132" s="1112"/>
      <c r="W132" s="331"/>
      <c r="X132" s="1113"/>
      <c r="Y132" s="661"/>
      <c r="Z132" s="670"/>
      <c r="AA132" s="2025"/>
      <c r="AB132" s="672"/>
      <c r="AC132" s="670"/>
      <c r="AD132" s="661"/>
      <c r="AE132" s="670"/>
      <c r="AF132" s="671"/>
      <c r="AG132" s="672"/>
      <c r="AH132" s="670"/>
      <c r="AI132" s="670"/>
      <c r="AJ132" s="661"/>
      <c r="AK132" s="670"/>
      <c r="AL132" s="671"/>
      <c r="AM132" s="661"/>
      <c r="AN132" s="670"/>
      <c r="AO132" s="670"/>
      <c r="AP132" s="670"/>
      <c r="AQ132" s="670"/>
      <c r="AR132" s="671"/>
      <c r="AS132" s="672"/>
      <c r="AT132" s="671"/>
      <c r="AU132" s="333"/>
      <c r="AV132" s="332"/>
      <c r="AW132" s="437"/>
      <c r="AX132" s="332"/>
      <c r="AY132" s="1113"/>
      <c r="AZ132" s="1112"/>
      <c r="BA132" s="437"/>
      <c r="BB132" s="1114"/>
      <c r="BC132" s="627"/>
    </row>
    <row r="133" spans="1:55" ht="49.5" hidden="1" customHeight="1" thickBot="1">
      <c r="A133" s="2098"/>
      <c r="B133" s="2143"/>
      <c r="C133" s="2270" t="s">
        <v>41</v>
      </c>
      <c r="D133" s="2254"/>
      <c r="E133" s="2255"/>
      <c r="F133" s="2256"/>
      <c r="G133" s="2254"/>
      <c r="H133" s="350"/>
      <c r="I133" s="236"/>
      <c r="J133" s="238"/>
      <c r="K133" s="238"/>
      <c r="L133" s="237"/>
      <c r="M133" s="236"/>
      <c r="N133" s="235"/>
      <c r="O133" s="237"/>
      <c r="P133" s="237"/>
      <c r="Q133" s="1116"/>
      <c r="R133" s="235"/>
      <c r="S133" s="614"/>
      <c r="T133" s="618"/>
      <c r="U133" s="613"/>
      <c r="V133" s="615"/>
      <c r="W133" s="616"/>
      <c r="X133" s="613"/>
      <c r="Y133" s="407"/>
      <c r="Z133" s="618"/>
      <c r="AA133" s="615"/>
      <c r="AB133" s="616"/>
      <c r="AC133" s="618"/>
      <c r="AD133" s="614"/>
      <c r="AE133" s="379"/>
      <c r="AF133" s="380"/>
      <c r="AG133" s="2043"/>
      <c r="AH133" s="345"/>
      <c r="AI133" s="618"/>
      <c r="AJ133" s="617"/>
      <c r="AK133" s="379"/>
      <c r="AL133" s="378"/>
      <c r="AM133" s="346"/>
      <c r="AN133" s="345"/>
      <c r="AO133" s="345"/>
      <c r="AP133" s="345"/>
      <c r="AQ133" s="377"/>
      <c r="AR133" s="613"/>
      <c r="AS133" s="616"/>
      <c r="AT133" s="613"/>
      <c r="AU133" s="614"/>
      <c r="AV133" s="618"/>
      <c r="AW133" s="619"/>
      <c r="AX133" s="618"/>
      <c r="AY133" s="613"/>
      <c r="AZ133" s="615"/>
      <c r="BA133" s="619"/>
      <c r="BB133" s="620"/>
      <c r="BC133" s="128"/>
    </row>
    <row r="134" spans="1:55" ht="49.5" hidden="1" customHeight="1" thickBot="1">
      <c r="A134" s="2120" t="s">
        <v>30</v>
      </c>
      <c r="B134" s="2122"/>
      <c r="C134" s="2194"/>
      <c r="D134" s="2194"/>
      <c r="E134" s="1196"/>
      <c r="F134" s="2167" t="s">
        <v>103</v>
      </c>
      <c r="G134" s="1191" t="s">
        <v>49</v>
      </c>
      <c r="H134" s="1266"/>
      <c r="I134" s="433"/>
      <c r="J134" s="485"/>
      <c r="K134" s="485"/>
      <c r="L134" s="434"/>
      <c r="M134" s="433"/>
      <c r="N134" s="1901"/>
      <c r="O134" s="434"/>
      <c r="P134" s="434"/>
      <c r="Q134" s="1930"/>
      <c r="R134" s="1901"/>
      <c r="S134" s="369"/>
      <c r="T134" s="368"/>
      <c r="U134" s="367"/>
      <c r="V134" s="624"/>
      <c r="W134" s="370"/>
      <c r="X134" s="367"/>
      <c r="Y134" s="411"/>
      <c r="Z134" s="410"/>
      <c r="AA134" s="1935"/>
      <c r="AB134" s="370"/>
      <c r="AC134" s="368"/>
      <c r="AD134" s="369"/>
      <c r="AE134" s="368"/>
      <c r="AF134" s="367"/>
      <c r="AG134" s="370"/>
      <c r="AH134" s="368"/>
      <c r="AI134" s="368"/>
      <c r="AJ134" s="369"/>
      <c r="AK134" s="368"/>
      <c r="AL134" s="367"/>
      <c r="AM134" s="369"/>
      <c r="AN134" s="368"/>
      <c r="AO134" s="368"/>
      <c r="AP134" s="368"/>
      <c r="AQ134" s="368"/>
      <c r="AR134" s="367"/>
      <c r="AS134" s="370"/>
      <c r="AT134" s="367"/>
      <c r="AU134" s="369"/>
      <c r="AV134" s="368"/>
      <c r="AW134" s="623"/>
      <c r="AX134" s="368"/>
      <c r="AY134" s="367"/>
      <c r="AZ134" s="624"/>
      <c r="BA134" s="623"/>
      <c r="BB134" s="625"/>
      <c r="BC134" s="211"/>
    </row>
    <row r="135" spans="1:55" ht="49.5" hidden="1" customHeight="1" thickBot="1">
      <c r="A135" s="1134"/>
      <c r="B135" s="99"/>
      <c r="C135" s="2196"/>
      <c r="D135" s="2196"/>
      <c r="E135" s="1190"/>
      <c r="F135" s="2168"/>
      <c r="G135" s="394" t="s">
        <v>53</v>
      </c>
      <c r="H135" s="420"/>
      <c r="I135" s="245"/>
      <c r="J135" s="247"/>
      <c r="K135" s="247"/>
      <c r="L135" s="246"/>
      <c r="M135" s="245"/>
      <c r="N135" s="244"/>
      <c r="O135" s="246"/>
      <c r="P135" s="246"/>
      <c r="Q135" s="387"/>
      <c r="R135" s="244"/>
      <c r="S135" s="247"/>
      <c r="T135" s="246"/>
      <c r="U135" s="245"/>
      <c r="V135" s="387"/>
      <c r="W135" s="244"/>
      <c r="X135" s="245"/>
      <c r="Y135" s="247"/>
      <c r="Z135" s="246"/>
      <c r="AA135" s="387"/>
      <c r="AB135" s="244"/>
      <c r="AC135" s="246"/>
      <c r="AD135" s="247"/>
      <c r="AE135" s="246"/>
      <c r="AF135" s="245"/>
      <c r="AG135" s="244"/>
      <c r="AH135" s="246"/>
      <c r="AI135" s="246"/>
      <c r="AJ135" s="247"/>
      <c r="AK135" s="246"/>
      <c r="AL135" s="245"/>
      <c r="AM135" s="247"/>
      <c r="AN135" s="246"/>
      <c r="AO135" s="246"/>
      <c r="AP135" s="246"/>
      <c r="AQ135" s="246"/>
      <c r="AR135" s="245"/>
      <c r="AS135" s="244"/>
      <c r="AT135" s="245"/>
      <c r="AU135" s="247"/>
      <c r="AV135" s="246"/>
      <c r="AW135" s="420"/>
      <c r="AX135" s="246"/>
      <c r="AY135" s="245"/>
      <c r="AZ135" s="387"/>
      <c r="BA135" s="420"/>
      <c r="BB135" s="419"/>
      <c r="BC135" s="162"/>
    </row>
    <row r="136" spans="1:55" ht="49.5" hidden="1" customHeight="1" thickBot="1">
      <c r="A136" s="2170" t="s">
        <v>102</v>
      </c>
      <c r="B136" s="2171"/>
      <c r="C136" s="2222"/>
      <c r="D136" s="2222"/>
      <c r="E136" s="1142"/>
      <c r="F136" s="2169"/>
      <c r="G136" s="1193" t="s">
        <v>48</v>
      </c>
      <c r="H136" s="1337"/>
      <c r="I136" s="435"/>
      <c r="J136" s="489"/>
      <c r="K136" s="489"/>
      <c r="L136" s="436"/>
      <c r="M136" s="435"/>
      <c r="N136" s="1900"/>
      <c r="O136" s="436"/>
      <c r="P136" s="436"/>
      <c r="Q136" s="1929"/>
      <c r="R136" s="1900"/>
      <c r="S136" s="346"/>
      <c r="T136" s="345"/>
      <c r="U136" s="347"/>
      <c r="V136" s="349"/>
      <c r="W136" s="348"/>
      <c r="X136" s="347"/>
      <c r="Y136" s="1097"/>
      <c r="Z136" s="1109"/>
      <c r="AA136" s="1126"/>
      <c r="AB136" s="348"/>
      <c r="AC136" s="345"/>
      <c r="AD136" s="346"/>
      <c r="AE136" s="345"/>
      <c r="AF136" s="347"/>
      <c r="AG136" s="348"/>
      <c r="AH136" s="345"/>
      <c r="AI136" s="345"/>
      <c r="AJ136" s="346"/>
      <c r="AK136" s="345"/>
      <c r="AL136" s="347"/>
      <c r="AM136" s="346"/>
      <c r="AN136" s="345"/>
      <c r="AO136" s="345"/>
      <c r="AP136" s="345"/>
      <c r="AQ136" s="345"/>
      <c r="AR136" s="347"/>
      <c r="AS136" s="348"/>
      <c r="AT136" s="347"/>
      <c r="AU136" s="346"/>
      <c r="AV136" s="345"/>
      <c r="AW136" s="383"/>
      <c r="AX136" s="345"/>
      <c r="AY136" s="347"/>
      <c r="AZ136" s="349"/>
      <c r="BA136" s="383"/>
      <c r="BB136" s="382"/>
      <c r="BC136" s="159"/>
    </row>
    <row r="137" spans="1:55" ht="49.5" hidden="1" customHeight="1" thickBot="1">
      <c r="A137" s="2139" t="s">
        <v>44</v>
      </c>
      <c r="B137" s="2140"/>
      <c r="C137" s="2144" t="s">
        <v>43</v>
      </c>
      <c r="D137" s="2144"/>
      <c r="E137" s="2145"/>
      <c r="F137" s="2146"/>
      <c r="G137" s="2144"/>
      <c r="H137" s="1171"/>
      <c r="I137" s="255"/>
      <c r="J137" s="257"/>
      <c r="K137" s="257"/>
      <c r="L137" s="256"/>
      <c r="M137" s="255"/>
      <c r="N137" s="258"/>
      <c r="O137" s="256"/>
      <c r="P137" s="256"/>
      <c r="Q137" s="1117"/>
      <c r="R137" s="258"/>
      <c r="S137" s="580"/>
      <c r="T137" s="582"/>
      <c r="U137" s="579"/>
      <c r="V137" s="581"/>
      <c r="W137" s="578"/>
      <c r="X137" s="579"/>
      <c r="Y137" s="257"/>
      <c r="Z137" s="256"/>
      <c r="AA137" s="1117"/>
      <c r="AB137" s="578"/>
      <c r="AC137" s="582"/>
      <c r="AD137" s="580"/>
      <c r="AE137" s="582"/>
      <c r="AF137" s="579"/>
      <c r="AG137" s="578"/>
      <c r="AH137" s="582"/>
      <c r="AI137" s="582"/>
      <c r="AJ137" s="580"/>
      <c r="AK137" s="582"/>
      <c r="AL137" s="579"/>
      <c r="AM137" s="580"/>
      <c r="AN137" s="582"/>
      <c r="AO137" s="582"/>
      <c r="AP137" s="582"/>
      <c r="AQ137" s="582"/>
      <c r="AR137" s="579"/>
      <c r="AS137" s="578"/>
      <c r="AT137" s="579"/>
      <c r="AU137" s="580"/>
      <c r="AV137" s="582"/>
      <c r="AW137" s="585"/>
      <c r="AX137" s="582"/>
      <c r="AY137" s="579"/>
      <c r="AZ137" s="581"/>
      <c r="BA137" s="585"/>
      <c r="BB137" s="586"/>
      <c r="BC137" s="166"/>
    </row>
    <row r="138" spans="1:55" ht="49.5" hidden="1" customHeight="1" thickBot="1">
      <c r="A138" s="2141"/>
      <c r="B138" s="2142"/>
      <c r="C138" s="2148" t="s">
        <v>42</v>
      </c>
      <c r="D138" s="2148"/>
      <c r="E138" s="2149"/>
      <c r="F138" s="2141"/>
      <c r="G138" s="2102"/>
      <c r="H138" s="420"/>
      <c r="I138" s="245"/>
      <c r="J138" s="247"/>
      <c r="K138" s="247"/>
      <c r="L138" s="246"/>
      <c r="M138" s="245"/>
      <c r="N138" s="244"/>
      <c r="O138" s="246"/>
      <c r="P138" s="246"/>
      <c r="Q138" s="387"/>
      <c r="R138" s="244"/>
      <c r="S138" s="333"/>
      <c r="T138" s="332"/>
      <c r="U138" s="1113"/>
      <c r="V138" s="1112"/>
      <c r="W138" s="331"/>
      <c r="X138" s="1113"/>
      <c r="Y138" s="247"/>
      <c r="Z138" s="246"/>
      <c r="AA138" s="387"/>
      <c r="AB138" s="331"/>
      <c r="AC138" s="332"/>
      <c r="AD138" s="333"/>
      <c r="AE138" s="332"/>
      <c r="AF138" s="1113"/>
      <c r="AG138" s="331"/>
      <c r="AH138" s="332"/>
      <c r="AI138" s="332"/>
      <c r="AJ138" s="333"/>
      <c r="AK138" s="332"/>
      <c r="AL138" s="1113"/>
      <c r="AM138" s="333"/>
      <c r="AN138" s="332"/>
      <c r="AO138" s="332"/>
      <c r="AP138" s="332"/>
      <c r="AQ138" s="332"/>
      <c r="AR138" s="1113"/>
      <c r="AS138" s="331"/>
      <c r="AT138" s="1113"/>
      <c r="AU138" s="333"/>
      <c r="AV138" s="332"/>
      <c r="AW138" s="437"/>
      <c r="AX138" s="332"/>
      <c r="AY138" s="1113"/>
      <c r="AZ138" s="1112"/>
      <c r="BA138" s="437"/>
      <c r="BB138" s="1114"/>
      <c r="BC138" s="627"/>
    </row>
    <row r="139" spans="1:55" ht="49.5" hidden="1" customHeight="1" thickBot="1">
      <c r="A139" s="2098"/>
      <c r="B139" s="2143"/>
      <c r="C139" s="2254" t="s">
        <v>41</v>
      </c>
      <c r="D139" s="2254"/>
      <c r="E139" s="2255"/>
      <c r="F139" s="2256"/>
      <c r="G139" s="2254"/>
      <c r="H139" s="1172"/>
      <c r="I139" s="1108"/>
      <c r="J139" s="340"/>
      <c r="K139" s="340"/>
      <c r="L139" s="339"/>
      <c r="M139" s="1108"/>
      <c r="N139" s="338"/>
      <c r="O139" s="339"/>
      <c r="P139" s="339"/>
      <c r="Q139" s="1107"/>
      <c r="R139" s="338"/>
      <c r="S139" s="407"/>
      <c r="T139" s="406"/>
      <c r="U139" s="405"/>
      <c r="V139" s="404"/>
      <c r="W139" s="408"/>
      <c r="X139" s="405"/>
      <c r="Y139" s="340"/>
      <c r="Z139" s="339"/>
      <c r="AA139" s="1107"/>
      <c r="AB139" s="408"/>
      <c r="AC139" s="406"/>
      <c r="AD139" s="407"/>
      <c r="AE139" s="406"/>
      <c r="AF139" s="405"/>
      <c r="AG139" s="408"/>
      <c r="AH139" s="406"/>
      <c r="AI139" s="406"/>
      <c r="AJ139" s="407"/>
      <c r="AK139" s="406"/>
      <c r="AL139" s="405"/>
      <c r="AM139" s="407"/>
      <c r="AN139" s="406"/>
      <c r="AO139" s="406"/>
      <c r="AP139" s="406"/>
      <c r="AQ139" s="406"/>
      <c r="AR139" s="405"/>
      <c r="AS139" s="408"/>
      <c r="AT139" s="405"/>
      <c r="AU139" s="407"/>
      <c r="AV139" s="406"/>
      <c r="AW139" s="403"/>
      <c r="AX139" s="406"/>
      <c r="AY139" s="405"/>
      <c r="AZ139" s="404"/>
      <c r="BA139" s="403"/>
      <c r="BB139" s="402"/>
      <c r="BC139" s="202"/>
    </row>
    <row r="140" spans="1:55" ht="49.5" hidden="1" customHeight="1" thickBot="1">
      <c r="A140" s="1134"/>
      <c r="B140" s="99"/>
      <c r="C140" s="2"/>
      <c r="D140" s="2"/>
      <c r="E140" s="1158"/>
      <c r="F140" s="1134"/>
      <c r="G140" s="2"/>
      <c r="H140" s="420"/>
      <c r="I140" s="245"/>
      <c r="J140" s="247"/>
      <c r="K140" s="247"/>
      <c r="L140" s="246"/>
      <c r="M140" s="245"/>
      <c r="N140" s="244"/>
      <c r="O140" s="246"/>
      <c r="P140" s="246"/>
      <c r="Q140" s="387"/>
      <c r="R140" s="244"/>
      <c r="S140" s="684"/>
      <c r="T140" s="687"/>
      <c r="U140" s="683"/>
      <c r="V140" s="685"/>
      <c r="W140" s="686"/>
      <c r="X140" s="683"/>
      <c r="Y140" s="247"/>
      <c r="Z140" s="246"/>
      <c r="AA140" s="387"/>
      <c r="AB140" s="686"/>
      <c r="AC140" s="687"/>
      <c r="AD140" s="684"/>
      <c r="AE140" s="687"/>
      <c r="AF140" s="683"/>
      <c r="AG140" s="686"/>
      <c r="AH140" s="687"/>
      <c r="AI140" s="687"/>
      <c r="AJ140" s="684"/>
      <c r="AK140" s="687"/>
      <c r="AL140" s="683"/>
      <c r="AM140" s="684"/>
      <c r="AN140" s="687"/>
      <c r="AO140" s="687"/>
      <c r="AP140" s="687"/>
      <c r="AQ140" s="687"/>
      <c r="AR140" s="683"/>
      <c r="AS140" s="686"/>
      <c r="AT140" s="683"/>
      <c r="AU140" s="684"/>
      <c r="AV140" s="687"/>
      <c r="AW140" s="688"/>
      <c r="AX140" s="687"/>
      <c r="AY140" s="683"/>
      <c r="AZ140" s="685"/>
      <c r="BA140" s="688"/>
      <c r="BB140" s="689"/>
      <c r="BC140" s="162"/>
    </row>
    <row r="141" spans="1:55" ht="49.5" hidden="1" customHeight="1" thickBot="1">
      <c r="A141" s="2120" t="s">
        <v>30</v>
      </c>
      <c r="B141" s="2122"/>
      <c r="C141" s="2271" t="s">
        <v>101</v>
      </c>
      <c r="D141" s="2194"/>
      <c r="E141" s="2187"/>
      <c r="F141" s="2167"/>
      <c r="G141" s="1191" t="s">
        <v>49</v>
      </c>
      <c r="H141" s="1266"/>
      <c r="I141" s="433"/>
      <c r="J141" s="485"/>
      <c r="K141" s="485"/>
      <c r="L141" s="434"/>
      <c r="M141" s="433"/>
      <c r="N141" s="1901"/>
      <c r="O141" s="434"/>
      <c r="P141" s="434"/>
      <c r="Q141" s="1930"/>
      <c r="R141" s="1901"/>
      <c r="S141" s="633"/>
      <c r="T141" s="1503"/>
      <c r="U141" s="621"/>
      <c r="V141" s="1987"/>
      <c r="W141" s="2005"/>
      <c r="X141" s="367"/>
      <c r="Y141" s="369"/>
      <c r="Z141" s="368"/>
      <c r="AA141" s="624"/>
      <c r="AB141" s="370"/>
      <c r="AC141" s="368"/>
      <c r="AD141" s="369"/>
      <c r="AE141" s="368"/>
      <c r="AF141" s="367"/>
      <c r="AG141" s="370"/>
      <c r="AH141" s="368"/>
      <c r="AI141" s="368"/>
      <c r="AJ141" s="369"/>
      <c r="AK141" s="368"/>
      <c r="AL141" s="367"/>
      <c r="AM141" s="369"/>
      <c r="AN141" s="368"/>
      <c r="AO141" s="368"/>
      <c r="AP141" s="368"/>
      <c r="AQ141" s="368"/>
      <c r="AR141" s="367"/>
      <c r="AS141" s="370"/>
      <c r="AT141" s="367"/>
      <c r="AU141" s="369"/>
      <c r="AV141" s="368"/>
      <c r="AW141" s="623"/>
      <c r="AX141" s="368"/>
      <c r="AY141" s="367"/>
      <c r="AZ141" s="624"/>
      <c r="BA141" s="690"/>
      <c r="BB141" s="691"/>
      <c r="BC141" s="462"/>
    </row>
    <row r="142" spans="1:55" ht="49.5" hidden="1" customHeight="1" thickBot="1">
      <c r="A142" s="1134"/>
      <c r="B142" s="99"/>
      <c r="C142" s="2272"/>
      <c r="D142" s="2196"/>
      <c r="E142" s="2189"/>
      <c r="F142" s="2168"/>
      <c r="G142" s="1194" t="s">
        <v>48</v>
      </c>
      <c r="H142" s="1338"/>
      <c r="I142" s="431"/>
      <c r="J142" s="486"/>
      <c r="K142" s="486"/>
      <c r="L142" s="432"/>
      <c r="M142" s="431"/>
      <c r="N142" s="1902"/>
      <c r="O142" s="432"/>
      <c r="P142" s="432"/>
      <c r="Q142" s="1931"/>
      <c r="R142" s="1902"/>
      <c r="S142" s="1963"/>
      <c r="T142" s="1505"/>
      <c r="U142" s="236"/>
      <c r="V142" s="1116"/>
      <c r="W142" s="235"/>
      <c r="X142" s="236"/>
      <c r="Y142" s="238"/>
      <c r="Z142" s="237"/>
      <c r="AA142" s="1116"/>
      <c r="AB142" s="235"/>
      <c r="AC142" s="237"/>
      <c r="AD142" s="238"/>
      <c r="AE142" s="237"/>
      <c r="AF142" s="236"/>
      <c r="AG142" s="235"/>
      <c r="AH142" s="237"/>
      <c r="AI142" s="237"/>
      <c r="AJ142" s="238"/>
      <c r="AK142" s="237"/>
      <c r="AL142" s="236"/>
      <c r="AM142" s="238"/>
      <c r="AN142" s="237"/>
      <c r="AO142" s="237"/>
      <c r="AP142" s="237"/>
      <c r="AQ142" s="237"/>
      <c r="AR142" s="236"/>
      <c r="AS142" s="235"/>
      <c r="AT142" s="236"/>
      <c r="AU142" s="238"/>
      <c r="AV142" s="237"/>
      <c r="AW142" s="350"/>
      <c r="AX142" s="237"/>
      <c r="AY142" s="236"/>
      <c r="AZ142" s="1116"/>
      <c r="BA142" s="350"/>
      <c r="BB142" s="1165"/>
      <c r="BC142" s="128"/>
    </row>
    <row r="143" spans="1:55" ht="49.5" hidden="1" customHeight="1" thickBot="1">
      <c r="A143" s="2170" t="s">
        <v>100</v>
      </c>
      <c r="B143" s="2171"/>
      <c r="C143" s="2273"/>
      <c r="D143" s="2222"/>
      <c r="E143" s="2192"/>
      <c r="F143" s="2169"/>
      <c r="G143" s="394" t="s">
        <v>45</v>
      </c>
      <c r="H143" s="1175"/>
      <c r="I143" s="1127"/>
      <c r="J143" s="1097"/>
      <c r="K143" s="1097"/>
      <c r="L143" s="1109"/>
      <c r="M143" s="1127"/>
      <c r="N143" s="430"/>
      <c r="O143" s="1109"/>
      <c r="P143" s="1109"/>
      <c r="Q143" s="1126"/>
      <c r="R143" s="430"/>
      <c r="S143" s="346"/>
      <c r="T143" s="345"/>
      <c r="U143" s="347"/>
      <c r="V143" s="349"/>
      <c r="W143" s="348"/>
      <c r="X143" s="347"/>
      <c r="Y143" s="346"/>
      <c r="Z143" s="345"/>
      <c r="AA143" s="349"/>
      <c r="AB143" s="348"/>
      <c r="AC143" s="345"/>
      <c r="AD143" s="346"/>
      <c r="AE143" s="345"/>
      <c r="AF143" s="347"/>
      <c r="AG143" s="348"/>
      <c r="AH143" s="345"/>
      <c r="AI143" s="345"/>
      <c r="AJ143" s="346"/>
      <c r="AK143" s="345"/>
      <c r="AL143" s="347"/>
      <c r="AM143" s="346"/>
      <c r="AN143" s="345"/>
      <c r="AO143" s="345"/>
      <c r="AP143" s="345"/>
      <c r="AQ143" s="345"/>
      <c r="AR143" s="347"/>
      <c r="AS143" s="348"/>
      <c r="AT143" s="347"/>
      <c r="AU143" s="346"/>
      <c r="AV143" s="345"/>
      <c r="AW143" s="383"/>
      <c r="AX143" s="345"/>
      <c r="AY143" s="347"/>
      <c r="AZ143" s="349"/>
      <c r="BA143" s="383"/>
      <c r="BB143" s="382"/>
      <c r="BC143" s="159"/>
    </row>
    <row r="144" spans="1:55" ht="49.5" hidden="1" customHeight="1" thickBot="1">
      <c r="A144" s="2139" t="s">
        <v>44</v>
      </c>
      <c r="B144" s="2140"/>
      <c r="C144" s="2144" t="s">
        <v>43</v>
      </c>
      <c r="D144" s="2144"/>
      <c r="E144" s="2145"/>
      <c r="F144" s="2146"/>
      <c r="G144" s="2144"/>
      <c r="H144" s="437"/>
      <c r="I144" s="1113"/>
      <c r="J144" s="333"/>
      <c r="K144" s="333"/>
      <c r="L144" s="332"/>
      <c r="M144" s="1113"/>
      <c r="N144" s="331"/>
      <c r="O144" s="332"/>
      <c r="P144" s="332"/>
      <c r="Q144" s="1112"/>
      <c r="R144" s="331"/>
      <c r="S144" s="653"/>
      <c r="T144" s="656"/>
      <c r="U144" s="652"/>
      <c r="V144" s="654"/>
      <c r="W144" s="655"/>
      <c r="X144" s="652"/>
      <c r="Y144" s="653"/>
      <c r="Z144" s="656"/>
      <c r="AA144" s="654"/>
      <c r="AB144" s="655"/>
      <c r="AC144" s="656"/>
      <c r="AD144" s="653"/>
      <c r="AE144" s="656"/>
      <c r="AF144" s="652"/>
      <c r="AG144" s="655"/>
      <c r="AH144" s="656"/>
      <c r="AI144" s="656"/>
      <c r="AJ144" s="653"/>
      <c r="AK144" s="656"/>
      <c r="AL144" s="652"/>
      <c r="AM144" s="653"/>
      <c r="AN144" s="656"/>
      <c r="AO144" s="656"/>
      <c r="AP144" s="656"/>
      <c r="AQ144" s="656"/>
      <c r="AR144" s="652"/>
      <c r="AS144" s="655"/>
      <c r="AT144" s="652"/>
      <c r="AU144" s="653"/>
      <c r="AV144" s="656"/>
      <c r="AW144" s="657"/>
      <c r="AX144" s="656"/>
      <c r="AY144" s="652"/>
      <c r="AZ144" s="654"/>
      <c r="BA144" s="657"/>
      <c r="BB144" s="658"/>
      <c r="BC144" s="659"/>
    </row>
    <row r="145" spans="1:55" ht="49.5" hidden="1" customHeight="1" thickBot="1">
      <c r="A145" s="2141"/>
      <c r="B145" s="2142"/>
      <c r="C145" s="2148" t="s">
        <v>42</v>
      </c>
      <c r="D145" s="2148"/>
      <c r="E145" s="2149"/>
      <c r="F145" s="2141"/>
      <c r="G145" s="2102"/>
      <c r="H145" s="420"/>
      <c r="I145" s="245"/>
      <c r="J145" s="247"/>
      <c r="K145" s="247"/>
      <c r="L145" s="246"/>
      <c r="M145" s="245"/>
      <c r="N145" s="244"/>
      <c r="O145" s="246"/>
      <c r="P145" s="246"/>
      <c r="Q145" s="387"/>
      <c r="R145" s="244"/>
      <c r="S145" s="1970"/>
      <c r="T145" s="1509"/>
      <c r="U145" s="671"/>
      <c r="V145" s="1112"/>
      <c r="W145" s="331"/>
      <c r="X145" s="1113"/>
      <c r="Y145" s="661"/>
      <c r="Z145" s="670"/>
      <c r="AA145" s="2025"/>
      <c r="AB145" s="672"/>
      <c r="AC145" s="670"/>
      <c r="AD145" s="661"/>
      <c r="AE145" s="670"/>
      <c r="AF145" s="671"/>
      <c r="AG145" s="672"/>
      <c r="AH145" s="670"/>
      <c r="AI145" s="670"/>
      <c r="AJ145" s="661"/>
      <c r="AK145" s="670"/>
      <c r="AL145" s="671"/>
      <c r="AM145" s="661"/>
      <c r="AN145" s="670"/>
      <c r="AO145" s="670"/>
      <c r="AP145" s="670"/>
      <c r="AQ145" s="670"/>
      <c r="AR145" s="671"/>
      <c r="AS145" s="672"/>
      <c r="AT145" s="671"/>
      <c r="AU145" s="333"/>
      <c r="AV145" s="332"/>
      <c r="AW145" s="437"/>
      <c r="AX145" s="332"/>
      <c r="AY145" s="1113"/>
      <c r="AZ145" s="1112"/>
      <c r="BA145" s="437"/>
      <c r="BB145" s="1114"/>
      <c r="BC145" s="627"/>
    </row>
    <row r="146" spans="1:55" ht="49.5" hidden="1" customHeight="1" thickBot="1">
      <c r="A146" s="2098"/>
      <c r="B146" s="2143"/>
      <c r="C146" s="2254" t="s">
        <v>41</v>
      </c>
      <c r="D146" s="2254"/>
      <c r="E146" s="2255"/>
      <c r="F146" s="2152"/>
      <c r="G146" s="2181"/>
      <c r="H146" s="350"/>
      <c r="I146" s="236"/>
      <c r="J146" s="238"/>
      <c r="K146" s="238"/>
      <c r="L146" s="237"/>
      <c r="M146" s="236"/>
      <c r="N146" s="235"/>
      <c r="O146" s="237"/>
      <c r="P146" s="237"/>
      <c r="Q146" s="1116"/>
      <c r="R146" s="235"/>
      <c r="S146" s="1974"/>
      <c r="T146" s="618"/>
      <c r="U146" s="613"/>
      <c r="V146" s="615"/>
      <c r="W146" s="616"/>
      <c r="X146" s="613"/>
      <c r="Y146" s="407"/>
      <c r="Z146" s="618"/>
      <c r="AA146" s="615"/>
      <c r="AB146" s="616"/>
      <c r="AC146" s="618"/>
      <c r="AD146" s="614"/>
      <c r="AE146" s="345"/>
      <c r="AF146" s="347"/>
      <c r="AG146" s="348"/>
      <c r="AH146" s="345"/>
      <c r="AI146" s="618"/>
      <c r="AJ146" s="346"/>
      <c r="AK146" s="345"/>
      <c r="AL146" s="347"/>
      <c r="AM146" s="346"/>
      <c r="AN146" s="345"/>
      <c r="AO146" s="345"/>
      <c r="AP146" s="345"/>
      <c r="AQ146" s="377"/>
      <c r="AR146" s="613"/>
      <c r="AS146" s="616"/>
      <c r="AT146" s="613"/>
      <c r="AU146" s="614"/>
      <c r="AV146" s="618"/>
      <c r="AW146" s="619"/>
      <c r="AX146" s="618"/>
      <c r="AY146" s="613"/>
      <c r="AZ146" s="615"/>
      <c r="BA146" s="619"/>
      <c r="BB146" s="620"/>
      <c r="BC146" s="128"/>
    </row>
    <row r="147" spans="1:55" ht="49.5" hidden="1" customHeight="1" thickBot="1">
      <c r="A147" s="2120" t="s">
        <v>30</v>
      </c>
      <c r="B147" s="2122"/>
      <c r="C147" s="2271" t="s">
        <v>99</v>
      </c>
      <c r="D147" s="2194"/>
      <c r="E147" s="2187"/>
      <c r="F147" s="2167"/>
      <c r="G147" s="1191" t="s">
        <v>49</v>
      </c>
      <c r="H147" s="1266"/>
      <c r="I147" s="433"/>
      <c r="J147" s="485"/>
      <c r="K147" s="485"/>
      <c r="L147" s="434"/>
      <c r="M147" s="433"/>
      <c r="N147" s="1901"/>
      <c r="O147" s="434"/>
      <c r="P147" s="434"/>
      <c r="Q147" s="1930"/>
      <c r="R147" s="1901"/>
      <c r="S147" s="633"/>
      <c r="T147" s="1503"/>
      <c r="U147" s="621"/>
      <c r="V147" s="1987"/>
      <c r="W147" s="2005"/>
      <c r="X147" s="367"/>
      <c r="Y147" s="369"/>
      <c r="Z147" s="368"/>
      <c r="AA147" s="624"/>
      <c r="AB147" s="370"/>
      <c r="AC147" s="368"/>
      <c r="AD147" s="369"/>
      <c r="AE147" s="368"/>
      <c r="AF147" s="367"/>
      <c r="AG147" s="370"/>
      <c r="AH147" s="368"/>
      <c r="AI147" s="368"/>
      <c r="AJ147" s="369"/>
      <c r="AK147" s="368"/>
      <c r="AL147" s="367"/>
      <c r="AM147" s="369"/>
      <c r="AN147" s="368"/>
      <c r="AO147" s="368"/>
      <c r="AP147" s="368"/>
      <c r="AQ147" s="368"/>
      <c r="AR147" s="367"/>
      <c r="AS147" s="370"/>
      <c r="AT147" s="367"/>
      <c r="AU147" s="369"/>
      <c r="AV147" s="368"/>
      <c r="AW147" s="623"/>
      <c r="AX147" s="368"/>
      <c r="AY147" s="367"/>
      <c r="AZ147" s="624"/>
      <c r="BA147" s="690"/>
      <c r="BB147" s="691"/>
      <c r="BC147" s="462"/>
    </row>
    <row r="148" spans="1:55" ht="49.5" hidden="1" customHeight="1" thickBot="1">
      <c r="A148" s="1134"/>
      <c r="B148" s="99"/>
      <c r="C148" s="2272"/>
      <c r="D148" s="2196"/>
      <c r="E148" s="2189"/>
      <c r="F148" s="2168"/>
      <c r="G148" s="1194" t="s">
        <v>48</v>
      </c>
      <c r="H148" s="1338"/>
      <c r="I148" s="431"/>
      <c r="J148" s="486"/>
      <c r="K148" s="486"/>
      <c r="L148" s="432"/>
      <c r="M148" s="431"/>
      <c r="N148" s="1902"/>
      <c r="O148" s="432"/>
      <c r="P148" s="432"/>
      <c r="Q148" s="1931"/>
      <c r="R148" s="1902"/>
      <c r="S148" s="1963"/>
      <c r="T148" s="1505"/>
      <c r="U148" s="236"/>
      <c r="V148" s="1116"/>
      <c r="W148" s="235"/>
      <c r="X148" s="236"/>
      <c r="Y148" s="238"/>
      <c r="Z148" s="237"/>
      <c r="AA148" s="1116"/>
      <c r="AB148" s="235"/>
      <c r="AC148" s="237"/>
      <c r="AD148" s="238"/>
      <c r="AE148" s="237"/>
      <c r="AF148" s="236"/>
      <c r="AG148" s="235"/>
      <c r="AH148" s="237"/>
      <c r="AI148" s="237"/>
      <c r="AJ148" s="238"/>
      <c r="AK148" s="237"/>
      <c r="AL148" s="236"/>
      <c r="AM148" s="238"/>
      <c r="AN148" s="237"/>
      <c r="AO148" s="237"/>
      <c r="AP148" s="237"/>
      <c r="AQ148" s="237"/>
      <c r="AR148" s="236"/>
      <c r="AS148" s="235"/>
      <c r="AT148" s="236"/>
      <c r="AU148" s="238"/>
      <c r="AV148" s="237"/>
      <c r="AW148" s="350"/>
      <c r="AX148" s="237"/>
      <c r="AY148" s="236"/>
      <c r="AZ148" s="1116"/>
      <c r="BA148" s="350"/>
      <c r="BB148" s="1165"/>
      <c r="BC148" s="128"/>
    </row>
    <row r="149" spans="1:55" ht="49.5" hidden="1" customHeight="1" thickBot="1">
      <c r="A149" s="2170" t="s">
        <v>98</v>
      </c>
      <c r="B149" s="2171"/>
      <c r="C149" s="2273"/>
      <c r="D149" s="2222"/>
      <c r="E149" s="2192"/>
      <c r="F149" s="2169"/>
      <c r="G149" s="394" t="s">
        <v>45</v>
      </c>
      <c r="H149" s="1175"/>
      <c r="I149" s="1127"/>
      <c r="J149" s="1097"/>
      <c r="K149" s="1097"/>
      <c r="L149" s="1109"/>
      <c r="M149" s="1127"/>
      <c r="N149" s="430"/>
      <c r="O149" s="1109"/>
      <c r="P149" s="1109"/>
      <c r="Q149" s="1126"/>
      <c r="R149" s="430"/>
      <c r="S149" s="346"/>
      <c r="T149" s="345"/>
      <c r="U149" s="347"/>
      <c r="V149" s="349"/>
      <c r="W149" s="348"/>
      <c r="X149" s="347"/>
      <c r="Y149" s="346"/>
      <c r="Z149" s="345"/>
      <c r="AA149" s="349"/>
      <c r="AB149" s="348"/>
      <c r="AC149" s="345"/>
      <c r="AD149" s="346"/>
      <c r="AE149" s="345"/>
      <c r="AF149" s="347"/>
      <c r="AG149" s="348"/>
      <c r="AH149" s="345"/>
      <c r="AI149" s="345"/>
      <c r="AJ149" s="346"/>
      <c r="AK149" s="345"/>
      <c r="AL149" s="347"/>
      <c r="AM149" s="346"/>
      <c r="AN149" s="345"/>
      <c r="AO149" s="345"/>
      <c r="AP149" s="345"/>
      <c r="AQ149" s="345"/>
      <c r="AR149" s="347"/>
      <c r="AS149" s="348"/>
      <c r="AT149" s="347"/>
      <c r="AU149" s="346"/>
      <c r="AV149" s="345"/>
      <c r="AW149" s="383"/>
      <c r="AX149" s="345"/>
      <c r="AY149" s="347"/>
      <c r="AZ149" s="349"/>
      <c r="BA149" s="383"/>
      <c r="BB149" s="382"/>
      <c r="BC149" s="159"/>
    </row>
    <row r="150" spans="1:55" ht="49.5" hidden="1" customHeight="1" thickBot="1">
      <c r="A150" s="2139" t="s">
        <v>44</v>
      </c>
      <c r="B150" s="2140"/>
      <c r="C150" s="2144" t="s">
        <v>43</v>
      </c>
      <c r="D150" s="2144"/>
      <c r="E150" s="2145"/>
      <c r="F150" s="2146"/>
      <c r="G150" s="2144"/>
      <c r="H150" s="437"/>
      <c r="I150" s="1113"/>
      <c r="J150" s="333"/>
      <c r="K150" s="333"/>
      <c r="L150" s="332"/>
      <c r="M150" s="1113"/>
      <c r="N150" s="331"/>
      <c r="O150" s="332"/>
      <c r="P150" s="332"/>
      <c r="Q150" s="1112"/>
      <c r="R150" s="331"/>
      <c r="S150" s="653"/>
      <c r="T150" s="656"/>
      <c r="U150" s="652"/>
      <c r="V150" s="654"/>
      <c r="W150" s="655"/>
      <c r="X150" s="652"/>
      <c r="Y150" s="653"/>
      <c r="Z150" s="656"/>
      <c r="AA150" s="654"/>
      <c r="AB150" s="655"/>
      <c r="AC150" s="656"/>
      <c r="AD150" s="653"/>
      <c r="AE150" s="656"/>
      <c r="AF150" s="652"/>
      <c r="AG150" s="655"/>
      <c r="AH150" s="656"/>
      <c r="AI150" s="656"/>
      <c r="AJ150" s="653"/>
      <c r="AK150" s="656"/>
      <c r="AL150" s="652"/>
      <c r="AM150" s="653"/>
      <c r="AN150" s="656"/>
      <c r="AO150" s="656"/>
      <c r="AP150" s="656"/>
      <c r="AQ150" s="656"/>
      <c r="AR150" s="652"/>
      <c r="AS150" s="655"/>
      <c r="AT150" s="652"/>
      <c r="AU150" s="653"/>
      <c r="AV150" s="656"/>
      <c r="AW150" s="657"/>
      <c r="AX150" s="656"/>
      <c r="AY150" s="652"/>
      <c r="AZ150" s="654"/>
      <c r="BA150" s="657"/>
      <c r="BB150" s="658"/>
      <c r="BC150" s="659"/>
    </row>
    <row r="151" spans="1:55" ht="49.5" hidden="1" customHeight="1" thickBot="1">
      <c r="A151" s="2141"/>
      <c r="B151" s="2142"/>
      <c r="C151" s="2148" t="s">
        <v>42</v>
      </c>
      <c r="D151" s="2148"/>
      <c r="E151" s="2149"/>
      <c r="F151" s="2141"/>
      <c r="G151" s="2102"/>
      <c r="H151" s="420"/>
      <c r="I151" s="245"/>
      <c r="J151" s="247"/>
      <c r="K151" s="247"/>
      <c r="L151" s="246"/>
      <c r="M151" s="245"/>
      <c r="N151" s="244"/>
      <c r="O151" s="246"/>
      <c r="P151" s="246"/>
      <c r="Q151" s="387"/>
      <c r="R151" s="244"/>
      <c r="S151" s="1970"/>
      <c r="T151" s="1509"/>
      <c r="U151" s="671"/>
      <c r="V151" s="1112"/>
      <c r="W151" s="331"/>
      <c r="X151" s="1113"/>
      <c r="Y151" s="661"/>
      <c r="Z151" s="670"/>
      <c r="AA151" s="2025"/>
      <c r="AB151" s="672"/>
      <c r="AC151" s="670"/>
      <c r="AD151" s="661"/>
      <c r="AE151" s="670"/>
      <c r="AF151" s="671"/>
      <c r="AG151" s="672"/>
      <c r="AH151" s="670"/>
      <c r="AI151" s="670"/>
      <c r="AJ151" s="661"/>
      <c r="AK151" s="670"/>
      <c r="AL151" s="671"/>
      <c r="AM151" s="661"/>
      <c r="AN151" s="670"/>
      <c r="AO151" s="670"/>
      <c r="AP151" s="670"/>
      <c r="AQ151" s="670"/>
      <c r="AR151" s="671"/>
      <c r="AS151" s="672"/>
      <c r="AT151" s="671"/>
      <c r="AU151" s="333"/>
      <c r="AV151" s="332"/>
      <c r="AW151" s="437"/>
      <c r="AX151" s="332"/>
      <c r="AY151" s="1113"/>
      <c r="AZ151" s="1112"/>
      <c r="BA151" s="437"/>
      <c r="BB151" s="1114"/>
      <c r="BC151" s="627"/>
    </row>
    <row r="152" spans="1:55" ht="49.5" hidden="1" customHeight="1" thickBot="1">
      <c r="A152" s="2098"/>
      <c r="B152" s="2143"/>
      <c r="C152" s="2254" t="s">
        <v>41</v>
      </c>
      <c r="D152" s="2254"/>
      <c r="E152" s="2255"/>
      <c r="F152" s="2152"/>
      <c r="G152" s="2181"/>
      <c r="H152" s="350"/>
      <c r="I152" s="236"/>
      <c r="J152" s="238"/>
      <c r="K152" s="238"/>
      <c r="L152" s="237"/>
      <c r="M152" s="236"/>
      <c r="N152" s="235"/>
      <c r="O152" s="237"/>
      <c r="P152" s="237"/>
      <c r="Q152" s="1116"/>
      <c r="R152" s="235"/>
      <c r="S152" s="1974"/>
      <c r="T152" s="618"/>
      <c r="U152" s="613"/>
      <c r="V152" s="615"/>
      <c r="W152" s="616"/>
      <c r="X152" s="613"/>
      <c r="Y152" s="407"/>
      <c r="Z152" s="618"/>
      <c r="AA152" s="615"/>
      <c r="AB152" s="616"/>
      <c r="AC152" s="618"/>
      <c r="AD152" s="614"/>
      <c r="AE152" s="345"/>
      <c r="AF152" s="347"/>
      <c r="AG152" s="348"/>
      <c r="AH152" s="345"/>
      <c r="AI152" s="618"/>
      <c r="AJ152" s="346"/>
      <c r="AK152" s="345"/>
      <c r="AL152" s="347"/>
      <c r="AM152" s="346"/>
      <c r="AN152" s="345"/>
      <c r="AO152" s="345"/>
      <c r="AP152" s="345"/>
      <c r="AQ152" s="377"/>
      <c r="AR152" s="613"/>
      <c r="AS152" s="616"/>
      <c r="AT152" s="613"/>
      <c r="AU152" s="614"/>
      <c r="AV152" s="618"/>
      <c r="AW152" s="619"/>
      <c r="AX152" s="618"/>
      <c r="AY152" s="613"/>
      <c r="AZ152" s="615"/>
      <c r="BA152" s="619"/>
      <c r="BB152" s="620"/>
      <c r="BC152" s="128"/>
    </row>
    <row r="153" spans="1:55" ht="49.5" hidden="1" customHeight="1" thickBot="1">
      <c r="A153" s="2120" t="s">
        <v>97</v>
      </c>
      <c r="B153" s="2122"/>
      <c r="C153" s="2213" t="s">
        <v>96</v>
      </c>
      <c r="D153" s="2214"/>
      <c r="E153" s="2215"/>
      <c r="F153" s="2167"/>
      <c r="G153" s="1188" t="s">
        <v>49</v>
      </c>
      <c r="H153" s="572"/>
      <c r="I153" s="427"/>
      <c r="J153" s="483"/>
      <c r="K153" s="483"/>
      <c r="L153" s="425"/>
      <c r="M153" s="427"/>
      <c r="N153" s="1896"/>
      <c r="O153" s="425"/>
      <c r="P153" s="425"/>
      <c r="Q153" s="1721"/>
      <c r="R153" s="1903"/>
      <c r="S153" s="563"/>
      <c r="T153" s="1503"/>
      <c r="U153" s="564"/>
      <c r="V153" s="1986"/>
      <c r="W153" s="569"/>
      <c r="X153" s="566"/>
      <c r="Y153" s="567"/>
      <c r="Z153" s="568"/>
      <c r="AA153" s="571"/>
      <c r="AB153" s="569"/>
      <c r="AC153" s="568"/>
      <c r="AD153" s="567"/>
      <c r="AE153" s="568"/>
      <c r="AF153" s="566"/>
      <c r="AG153" s="569"/>
      <c r="AH153" s="568"/>
      <c r="AI153" s="568"/>
      <c r="AJ153" s="567"/>
      <c r="AK153" s="568"/>
      <c r="AL153" s="566"/>
      <c r="AM153" s="567"/>
      <c r="AN153" s="568"/>
      <c r="AO153" s="568"/>
      <c r="AP153" s="568"/>
      <c r="AQ153" s="568"/>
      <c r="AR153" s="566"/>
      <c r="AS153" s="569"/>
      <c r="AT153" s="566"/>
      <c r="AU153" s="567"/>
      <c r="AV153" s="368"/>
      <c r="AW153" s="570"/>
      <c r="AX153" s="568"/>
      <c r="AY153" s="566"/>
      <c r="AZ153" s="571"/>
      <c r="BA153" s="572"/>
      <c r="BB153" s="573"/>
      <c r="BC153" s="574"/>
    </row>
    <row r="154" spans="1:55" ht="49.5" hidden="1" customHeight="1" thickBot="1">
      <c r="A154" s="1134"/>
      <c r="B154" s="99"/>
      <c r="C154" s="2216"/>
      <c r="D154" s="2217"/>
      <c r="E154" s="2218"/>
      <c r="F154" s="2168"/>
      <c r="G154" s="1189" t="s">
        <v>48</v>
      </c>
      <c r="H154" s="274"/>
      <c r="I154" s="276"/>
      <c r="J154" s="278"/>
      <c r="K154" s="278"/>
      <c r="L154" s="277"/>
      <c r="M154" s="276"/>
      <c r="N154" s="279"/>
      <c r="O154" s="277"/>
      <c r="P154" s="277"/>
      <c r="Q154" s="275"/>
      <c r="R154" s="1912"/>
      <c r="S154" s="1961"/>
      <c r="T154" s="307"/>
      <c r="U154" s="276"/>
      <c r="V154" s="275"/>
      <c r="W154" s="279"/>
      <c r="X154" s="276"/>
      <c r="Y154" s="278"/>
      <c r="Z154" s="277"/>
      <c r="AA154" s="275"/>
      <c r="AB154" s="279"/>
      <c r="AC154" s="277"/>
      <c r="AD154" s="278"/>
      <c r="AE154" s="277"/>
      <c r="AF154" s="276"/>
      <c r="AG154" s="279"/>
      <c r="AH154" s="277"/>
      <c r="AI154" s="277"/>
      <c r="AJ154" s="278"/>
      <c r="AK154" s="277"/>
      <c r="AL154" s="276"/>
      <c r="AM154" s="278"/>
      <c r="AN154" s="277"/>
      <c r="AO154" s="277"/>
      <c r="AP154" s="277"/>
      <c r="AQ154" s="277"/>
      <c r="AR154" s="276"/>
      <c r="AS154" s="279"/>
      <c r="AT154" s="276"/>
      <c r="AU154" s="278"/>
      <c r="AV154" s="237"/>
      <c r="AW154" s="274"/>
      <c r="AX154" s="277"/>
      <c r="AY154" s="276"/>
      <c r="AZ154" s="275"/>
      <c r="BA154" s="274"/>
      <c r="BB154" s="273"/>
      <c r="BC154" s="186"/>
    </row>
    <row r="155" spans="1:55" ht="49.5" hidden="1" customHeight="1" thickBot="1">
      <c r="A155" s="2170"/>
      <c r="B155" s="2171"/>
      <c r="C155" s="2219"/>
      <c r="D155" s="2220"/>
      <c r="E155" s="2221"/>
      <c r="F155" s="2169"/>
      <c r="G155" s="1195" t="s">
        <v>45</v>
      </c>
      <c r="H155" s="1339"/>
      <c r="I155" s="272"/>
      <c r="J155" s="271"/>
      <c r="K155" s="271"/>
      <c r="L155" s="265"/>
      <c r="M155" s="272"/>
      <c r="N155" s="1905"/>
      <c r="O155" s="270"/>
      <c r="P155" s="270"/>
      <c r="Q155" s="269"/>
      <c r="R155" s="268"/>
      <c r="S155" s="346"/>
      <c r="T155" s="345"/>
      <c r="U155" s="267"/>
      <c r="V155" s="269"/>
      <c r="W155" s="268"/>
      <c r="X155" s="267"/>
      <c r="Y155" s="266"/>
      <c r="Z155" s="265"/>
      <c r="AA155" s="269"/>
      <c r="AB155" s="268"/>
      <c r="AC155" s="265"/>
      <c r="AD155" s="346"/>
      <c r="AE155" s="265"/>
      <c r="AF155" s="267"/>
      <c r="AG155" s="268"/>
      <c r="AH155" s="265"/>
      <c r="AI155" s="345"/>
      <c r="AJ155" s="266"/>
      <c r="AK155" s="265"/>
      <c r="AL155" s="267"/>
      <c r="AM155" s="266"/>
      <c r="AN155" s="265"/>
      <c r="AO155" s="265"/>
      <c r="AP155" s="265"/>
      <c r="AQ155" s="265"/>
      <c r="AR155" s="267"/>
      <c r="AS155" s="268"/>
      <c r="AT155" s="347"/>
      <c r="AU155" s="266"/>
      <c r="AV155" s="345"/>
      <c r="AW155" s="575"/>
      <c r="AX155" s="265"/>
      <c r="AY155" s="267"/>
      <c r="AZ155" s="269"/>
      <c r="BA155" s="575"/>
      <c r="BB155" s="576"/>
      <c r="BC155" s="577"/>
    </row>
    <row r="156" spans="1:55" ht="49.5" hidden="1" customHeight="1" thickBot="1">
      <c r="A156" s="2139" t="s">
        <v>44</v>
      </c>
      <c r="B156" s="2140"/>
      <c r="C156" s="2144" t="s">
        <v>43</v>
      </c>
      <c r="D156" s="2144"/>
      <c r="E156" s="2145"/>
      <c r="F156" s="2146"/>
      <c r="G156" s="2144"/>
      <c r="H156" s="437"/>
      <c r="I156" s="1113"/>
      <c r="J156" s="333"/>
      <c r="K156" s="333"/>
      <c r="L156" s="332"/>
      <c r="M156" s="1113"/>
      <c r="N156" s="331"/>
      <c r="O156" s="332"/>
      <c r="P156" s="332"/>
      <c r="Q156" s="1112"/>
      <c r="R156" s="331"/>
      <c r="S156" s="653"/>
      <c r="T156" s="656"/>
      <c r="U156" s="652"/>
      <c r="V156" s="654"/>
      <c r="W156" s="655"/>
      <c r="X156" s="652"/>
      <c r="Y156" s="653"/>
      <c r="Z156" s="656"/>
      <c r="AA156" s="654"/>
      <c r="AB156" s="655"/>
      <c r="AC156" s="656"/>
      <c r="AD156" s="653"/>
      <c r="AE156" s="656"/>
      <c r="AF156" s="652"/>
      <c r="AG156" s="655"/>
      <c r="AH156" s="656"/>
      <c r="AI156" s="656"/>
      <c r="AJ156" s="653"/>
      <c r="AK156" s="656"/>
      <c r="AL156" s="652"/>
      <c r="AM156" s="653"/>
      <c r="AN156" s="656"/>
      <c r="AO156" s="656"/>
      <c r="AP156" s="656"/>
      <c r="AQ156" s="656"/>
      <c r="AR156" s="652"/>
      <c r="AS156" s="655"/>
      <c r="AT156" s="652"/>
      <c r="AU156" s="653"/>
      <c r="AV156" s="656"/>
      <c r="AW156" s="657"/>
      <c r="AX156" s="656"/>
      <c r="AY156" s="652"/>
      <c r="AZ156" s="654"/>
      <c r="BA156" s="657"/>
      <c r="BB156" s="658"/>
      <c r="BC156" s="659"/>
    </row>
    <row r="157" spans="1:55" ht="49.5" hidden="1" customHeight="1" thickBot="1">
      <c r="A157" s="2141"/>
      <c r="B157" s="2142"/>
      <c r="C157" s="2148" t="s">
        <v>42</v>
      </c>
      <c r="D157" s="2148"/>
      <c r="E157" s="2149"/>
      <c r="F157" s="2141"/>
      <c r="G157" s="2102"/>
      <c r="H157" s="420"/>
      <c r="I157" s="245"/>
      <c r="J157" s="247"/>
      <c r="K157" s="247"/>
      <c r="L157" s="246"/>
      <c r="M157" s="245"/>
      <c r="N157" s="244"/>
      <c r="O157" s="246"/>
      <c r="P157" s="246"/>
      <c r="Q157" s="387"/>
      <c r="R157" s="1909"/>
      <c r="S157" s="1970"/>
      <c r="T157" s="670"/>
      <c r="U157" s="671"/>
      <c r="V157" s="1112"/>
      <c r="W157" s="331"/>
      <c r="X157" s="1113"/>
      <c r="Y157" s="661"/>
      <c r="Z157" s="670"/>
      <c r="AA157" s="2025"/>
      <c r="AB157" s="672"/>
      <c r="AC157" s="670"/>
      <c r="AD157" s="661"/>
      <c r="AE157" s="670"/>
      <c r="AF157" s="671"/>
      <c r="AG157" s="672"/>
      <c r="AH157" s="670"/>
      <c r="AI157" s="670"/>
      <c r="AJ157" s="661"/>
      <c r="AK157" s="670"/>
      <c r="AL157" s="671"/>
      <c r="AM157" s="661"/>
      <c r="AN157" s="670"/>
      <c r="AO157" s="670"/>
      <c r="AP157" s="670"/>
      <c r="AQ157" s="670"/>
      <c r="AR157" s="671"/>
      <c r="AS157" s="672"/>
      <c r="AT157" s="671"/>
      <c r="AU157" s="333"/>
      <c r="AV157" s="332"/>
      <c r="AW157" s="437"/>
      <c r="AX157" s="332"/>
      <c r="AY157" s="1113"/>
      <c r="AZ157" s="1112"/>
      <c r="BA157" s="437"/>
      <c r="BB157" s="1114"/>
      <c r="BC157" s="627"/>
    </row>
    <row r="158" spans="1:55" ht="49.5" hidden="1" customHeight="1" thickBot="1">
      <c r="A158" s="2098"/>
      <c r="B158" s="2143"/>
      <c r="C158" s="2254" t="s">
        <v>41</v>
      </c>
      <c r="D158" s="2254"/>
      <c r="E158" s="2255"/>
      <c r="F158" s="2152"/>
      <c r="G158" s="2181"/>
      <c r="H158" s="350"/>
      <c r="I158" s="236"/>
      <c r="J158" s="238"/>
      <c r="K158" s="238"/>
      <c r="L158" s="237"/>
      <c r="M158" s="236"/>
      <c r="N158" s="235"/>
      <c r="O158" s="237"/>
      <c r="P158" s="237"/>
      <c r="Q158" s="1116"/>
      <c r="R158" s="235"/>
      <c r="S158" s="1974"/>
      <c r="T158" s="618"/>
      <c r="U158" s="613"/>
      <c r="V158" s="615"/>
      <c r="W158" s="616"/>
      <c r="X158" s="613"/>
      <c r="Y158" s="407"/>
      <c r="Z158" s="618"/>
      <c r="AA158" s="615"/>
      <c r="AB158" s="616"/>
      <c r="AC158" s="618"/>
      <c r="AD158" s="614"/>
      <c r="AE158" s="379"/>
      <c r="AF158" s="380"/>
      <c r="AG158" s="2043"/>
      <c r="AH158" s="345"/>
      <c r="AI158" s="618"/>
      <c r="AJ158" s="617"/>
      <c r="AK158" s="379"/>
      <c r="AL158" s="378"/>
      <c r="AM158" s="346"/>
      <c r="AN158" s="345"/>
      <c r="AO158" s="345"/>
      <c r="AP158" s="345"/>
      <c r="AQ158" s="377"/>
      <c r="AR158" s="613"/>
      <c r="AS158" s="616"/>
      <c r="AT158" s="613"/>
      <c r="AU158" s="614"/>
      <c r="AV158" s="618"/>
      <c r="AW158" s="619"/>
      <c r="AX158" s="618"/>
      <c r="AY158" s="613"/>
      <c r="AZ158" s="615"/>
      <c r="BA158" s="619"/>
      <c r="BB158" s="620"/>
      <c r="BC158" s="128"/>
    </row>
    <row r="159" spans="1:55" ht="1.5" customHeight="1" thickBot="1">
      <c r="A159" s="1134"/>
      <c r="B159" s="99"/>
      <c r="C159" s="2"/>
      <c r="D159" s="2"/>
      <c r="E159" s="1158"/>
      <c r="F159" s="1134"/>
      <c r="G159" s="2"/>
      <c r="H159" s="420"/>
      <c r="I159" s="245"/>
      <c r="J159" s="247"/>
      <c r="K159" s="247"/>
      <c r="L159" s="246"/>
      <c r="M159" s="245"/>
      <c r="N159" s="244"/>
      <c r="O159" s="246"/>
      <c r="P159" s="246"/>
      <c r="Q159" s="387"/>
      <c r="R159" s="244"/>
      <c r="S159" s="684"/>
      <c r="T159" s="687"/>
      <c r="U159" s="683"/>
      <c r="V159" s="685"/>
      <c r="W159" s="686"/>
      <c r="X159" s="683"/>
      <c r="Y159" s="684"/>
      <c r="Z159" s="687"/>
      <c r="AA159" s="685"/>
      <c r="AB159" s="686"/>
      <c r="AC159" s="687"/>
      <c r="AD159" s="684"/>
      <c r="AE159" s="687"/>
      <c r="AF159" s="683"/>
      <c r="AG159" s="686"/>
      <c r="AH159" s="687"/>
      <c r="AI159" s="687"/>
      <c r="AJ159" s="684"/>
      <c r="AK159" s="687"/>
      <c r="AL159" s="683"/>
      <c r="AM159" s="684"/>
      <c r="AN159" s="687"/>
      <c r="AO159" s="687"/>
      <c r="AP159" s="687"/>
      <c r="AQ159" s="687"/>
      <c r="AR159" s="683"/>
      <c r="AS159" s="686"/>
      <c r="AT159" s="683"/>
      <c r="AU159" s="684"/>
      <c r="AV159" s="687"/>
      <c r="AW159" s="688"/>
      <c r="AX159" s="687"/>
      <c r="AY159" s="683"/>
      <c r="AZ159" s="685"/>
      <c r="BA159" s="688"/>
      <c r="BB159" s="689"/>
      <c r="BC159" s="162"/>
    </row>
    <row r="160" spans="1:55" ht="49.5" customHeight="1">
      <c r="A160" s="2251" t="s">
        <v>285</v>
      </c>
      <c r="B160" s="2224"/>
      <c r="C160" s="2224"/>
      <c r="D160" s="2224"/>
      <c r="E160" s="2225"/>
      <c r="F160" s="2167"/>
      <c r="G160" s="1188" t="s">
        <v>49</v>
      </c>
      <c r="H160" s="1265">
        <v>72</v>
      </c>
      <c r="I160" s="481">
        <v>72</v>
      </c>
      <c r="J160" s="482">
        <v>192</v>
      </c>
      <c r="K160" s="482">
        <v>113</v>
      </c>
      <c r="L160" s="480">
        <v>113</v>
      </c>
      <c r="M160" s="481">
        <v>174</v>
      </c>
      <c r="N160" s="1896">
        <v>104</v>
      </c>
      <c r="O160" s="425">
        <v>119</v>
      </c>
      <c r="P160" s="425">
        <v>146</v>
      </c>
      <c r="Q160" s="1721">
        <v>150</v>
      </c>
      <c r="R160" s="1896">
        <v>160</v>
      </c>
      <c r="S160" s="567">
        <v>159</v>
      </c>
      <c r="T160" s="568">
        <v>105</v>
      </c>
      <c r="U160" s="566">
        <v>83</v>
      </c>
      <c r="V160" s="571">
        <v>112</v>
      </c>
      <c r="W160" s="569">
        <v>76</v>
      </c>
      <c r="X160" s="566">
        <v>38</v>
      </c>
      <c r="Y160" s="567">
        <v>55</v>
      </c>
      <c r="Z160" s="568">
        <v>140</v>
      </c>
      <c r="AA160" s="571">
        <v>106</v>
      </c>
      <c r="AB160" s="569">
        <v>78</v>
      </c>
      <c r="AC160" s="568">
        <v>105</v>
      </c>
      <c r="AD160" s="567">
        <v>106</v>
      </c>
      <c r="AE160" s="568">
        <v>130</v>
      </c>
      <c r="AF160" s="566">
        <v>133</v>
      </c>
      <c r="AG160" s="569"/>
      <c r="AH160" s="568"/>
      <c r="AI160" s="568"/>
      <c r="AJ160" s="567"/>
      <c r="AK160" s="568"/>
      <c r="AL160" s="566"/>
      <c r="AM160" s="567"/>
      <c r="AN160" s="568"/>
      <c r="AO160" s="568"/>
      <c r="AP160" s="568"/>
      <c r="AQ160" s="568"/>
      <c r="AR160" s="566"/>
      <c r="AS160" s="569"/>
      <c r="AT160" s="566"/>
      <c r="AU160" s="567"/>
      <c r="AV160" s="568"/>
      <c r="AW160" s="570"/>
      <c r="AX160" s="568"/>
      <c r="AY160" s="566"/>
      <c r="AZ160" s="571"/>
      <c r="BA160" s="572"/>
      <c r="BB160" s="573"/>
      <c r="BC160" s="574">
        <f>SUM(N160:AW160)</f>
        <v>2105</v>
      </c>
    </row>
    <row r="161" spans="1:55" ht="49.5" customHeight="1">
      <c r="A161" s="2226"/>
      <c r="B161" s="2227"/>
      <c r="C161" s="2227"/>
      <c r="D161" s="2227"/>
      <c r="E161" s="2228"/>
      <c r="F161" s="2168"/>
      <c r="G161" s="1189" t="s">
        <v>48</v>
      </c>
      <c r="H161" s="1344">
        <v>97</v>
      </c>
      <c r="I161" s="322">
        <v>121</v>
      </c>
      <c r="J161" s="376">
        <v>118</v>
      </c>
      <c r="K161" s="2087">
        <v>118</v>
      </c>
      <c r="L161" s="1663">
        <v>130</v>
      </c>
      <c r="M161" s="283">
        <v>130</v>
      </c>
      <c r="N161" s="281">
        <v>130</v>
      </c>
      <c r="O161" s="286">
        <v>130</v>
      </c>
      <c r="P161" s="297">
        <v>140</v>
      </c>
      <c r="Q161" s="297">
        <v>150</v>
      </c>
      <c r="R161" s="281">
        <v>159</v>
      </c>
      <c r="S161" s="282">
        <v>130</v>
      </c>
      <c r="T161" s="280">
        <v>130</v>
      </c>
      <c r="U161" s="286">
        <v>122</v>
      </c>
      <c r="V161" s="297">
        <v>86</v>
      </c>
      <c r="W161" s="281">
        <v>80</v>
      </c>
      <c r="X161" s="283">
        <v>100</v>
      </c>
      <c r="Y161" s="282">
        <v>80</v>
      </c>
      <c r="Z161" s="280">
        <v>80</v>
      </c>
      <c r="AA161" s="297">
        <v>80</v>
      </c>
      <c r="AB161" s="281">
        <v>80</v>
      </c>
      <c r="AC161" s="280">
        <v>100</v>
      </c>
      <c r="AD161" s="282">
        <v>100</v>
      </c>
      <c r="AE161" s="280">
        <v>98</v>
      </c>
      <c r="AF161" s="283">
        <f t="shared" ref="AF161" si="518">AH160</f>
        <v>0</v>
      </c>
      <c r="AG161" s="281">
        <f t="shared" ref="AG161" si="519">AI160</f>
        <v>0</v>
      </c>
      <c r="AH161" s="280">
        <f t="shared" ref="AH161" si="520">AJ160</f>
        <v>0</v>
      </c>
      <c r="AI161" s="280">
        <f t="shared" ref="AI161" si="521">AK160</f>
        <v>0</v>
      </c>
      <c r="AJ161" s="282">
        <f t="shared" ref="AJ161" si="522">AL160</f>
        <v>0</v>
      </c>
      <c r="AK161" s="280">
        <f t="shared" ref="AK161" si="523">AM160</f>
        <v>0</v>
      </c>
      <c r="AL161" s="283">
        <f t="shared" ref="AL161" si="524">AN160</f>
        <v>0</v>
      </c>
      <c r="AM161" s="282">
        <f t="shared" ref="AM161" si="525">AO160</f>
        <v>0</v>
      </c>
      <c r="AN161" s="280">
        <f t="shared" ref="AN161" si="526">AP160</f>
        <v>0</v>
      </c>
      <c r="AO161" s="280">
        <f t="shared" ref="AO161" si="527">AQ160</f>
        <v>0</v>
      </c>
      <c r="AP161" s="280">
        <f t="shared" ref="AP161" si="528">AR160</f>
        <v>0</v>
      </c>
      <c r="AQ161" s="280">
        <f t="shared" ref="AQ161" si="529">AS160</f>
        <v>0</v>
      </c>
      <c r="AR161" s="283">
        <f t="shared" ref="AR161" si="530">AT160</f>
        <v>0</v>
      </c>
      <c r="AS161" s="281">
        <f t="shared" ref="AS161" si="531">AU160</f>
        <v>0</v>
      </c>
      <c r="AT161" s="283">
        <f t="shared" ref="AT161" si="532">AV160</f>
        <v>0</v>
      </c>
      <c r="AU161" s="282">
        <f t="shared" ref="AU161" si="533">AW160</f>
        <v>0</v>
      </c>
      <c r="AV161" s="280">
        <f t="shared" ref="AV161" si="534">AX160</f>
        <v>0</v>
      </c>
      <c r="AW161" s="335">
        <f t="shared" ref="AW161" si="535">AY160</f>
        <v>0</v>
      </c>
      <c r="AX161" s="280">
        <f t="shared" ref="AX161" si="536">AZ160</f>
        <v>0</v>
      </c>
      <c r="AY161" s="276">
        <f t="shared" ref="AY161" si="537">BA160</f>
        <v>0</v>
      </c>
      <c r="AZ161" s="275">
        <f t="shared" ref="AZ161" si="538">BB160</f>
        <v>0</v>
      </c>
      <c r="BA161" s="274">
        <f t="shared" ref="BA161" si="539">BC160</f>
        <v>2105</v>
      </c>
      <c r="BB161" s="273">
        <f t="shared" ref="BB161" si="540">BD160</f>
        <v>0</v>
      </c>
      <c r="BC161" s="186">
        <f>SUM(M161:AW161)</f>
        <v>2105</v>
      </c>
    </row>
    <row r="162" spans="1:55" ht="49.5" customHeight="1">
      <c r="A162" s="2229"/>
      <c r="B162" s="2230"/>
      <c r="C162" s="2230"/>
      <c r="D162" s="2230"/>
      <c r="E162" s="2231"/>
      <c r="F162" s="2169"/>
      <c r="G162" s="1195" t="s">
        <v>45</v>
      </c>
      <c r="H162" s="1456">
        <v>97</v>
      </c>
      <c r="I162" s="320">
        <v>93</v>
      </c>
      <c r="J162" s="2089">
        <v>143</v>
      </c>
      <c r="K162" s="2088">
        <v>258</v>
      </c>
      <c r="L162" s="266">
        <f>O160</f>
        <v>119</v>
      </c>
      <c r="M162" s="267">
        <f t="shared" ref="M162" si="541">P160</f>
        <v>146</v>
      </c>
      <c r="N162" s="268">
        <f t="shared" ref="N162" si="542">Q160</f>
        <v>150</v>
      </c>
      <c r="O162" s="265">
        <f t="shared" ref="O162" si="543">R160</f>
        <v>160</v>
      </c>
      <c r="P162" s="265">
        <f t="shared" ref="P162" si="544">S160</f>
        <v>159</v>
      </c>
      <c r="Q162" s="269">
        <f t="shared" ref="Q162" si="545">T160</f>
        <v>105</v>
      </c>
      <c r="R162" s="268">
        <f t="shared" ref="R162" si="546">U160</f>
        <v>83</v>
      </c>
      <c r="S162" s="266">
        <f t="shared" ref="S162" si="547">V160</f>
        <v>112</v>
      </c>
      <c r="T162" s="265">
        <f t="shared" ref="T162" si="548">W160</f>
        <v>76</v>
      </c>
      <c r="U162" s="267">
        <f t="shared" ref="U162" si="549">X160</f>
        <v>38</v>
      </c>
      <c r="V162" s="269">
        <f t="shared" ref="V162" si="550">Y160</f>
        <v>55</v>
      </c>
      <c r="W162" s="268">
        <f t="shared" ref="W162:AH162" si="551">Z160</f>
        <v>140</v>
      </c>
      <c r="X162" s="267">
        <f t="shared" si="551"/>
        <v>106</v>
      </c>
      <c r="Y162" s="266">
        <f t="shared" si="551"/>
        <v>78</v>
      </c>
      <c r="Z162" s="265">
        <f t="shared" si="551"/>
        <v>105</v>
      </c>
      <c r="AA162" s="269">
        <f t="shared" si="551"/>
        <v>106</v>
      </c>
      <c r="AB162" s="268">
        <f t="shared" si="551"/>
        <v>130</v>
      </c>
      <c r="AC162" s="265">
        <f t="shared" si="551"/>
        <v>133</v>
      </c>
      <c r="AD162" s="266">
        <f t="shared" si="551"/>
        <v>0</v>
      </c>
      <c r="AE162" s="265">
        <f t="shared" si="551"/>
        <v>0</v>
      </c>
      <c r="AF162" s="267">
        <f t="shared" si="551"/>
        <v>0</v>
      </c>
      <c r="AG162" s="268">
        <f t="shared" si="551"/>
        <v>0</v>
      </c>
      <c r="AH162" s="265">
        <f t="shared" si="551"/>
        <v>0</v>
      </c>
      <c r="AI162" s="265">
        <f t="shared" ref="AI162" si="552">AL160</f>
        <v>0</v>
      </c>
      <c r="AJ162" s="266">
        <f t="shared" ref="AJ162" si="553">AM160</f>
        <v>0</v>
      </c>
      <c r="AK162" s="265">
        <f t="shared" ref="AK162" si="554">AN160</f>
        <v>0</v>
      </c>
      <c r="AL162" s="267">
        <f t="shared" ref="AL162" si="555">AO160</f>
        <v>0</v>
      </c>
      <c r="AM162" s="266">
        <f t="shared" ref="AM162" si="556">AP160</f>
        <v>0</v>
      </c>
      <c r="AN162" s="265">
        <f t="shared" ref="AN162" si="557">AQ160</f>
        <v>0</v>
      </c>
      <c r="AO162" s="265">
        <f t="shared" ref="AO162" si="558">AR160</f>
        <v>0</v>
      </c>
      <c r="AP162" s="265">
        <f t="shared" ref="AP162" si="559">AS160</f>
        <v>0</v>
      </c>
      <c r="AQ162" s="265">
        <f t="shared" ref="AQ162" si="560">AT160</f>
        <v>0</v>
      </c>
      <c r="AR162" s="267">
        <f t="shared" ref="AR162" si="561">AU160</f>
        <v>0</v>
      </c>
      <c r="AS162" s="268">
        <f t="shared" ref="AS162" si="562">AV160</f>
        <v>0</v>
      </c>
      <c r="AT162" s="267">
        <f t="shared" ref="AT162" si="563">AW160</f>
        <v>0</v>
      </c>
      <c r="AU162" s="266">
        <f t="shared" ref="AU162" si="564">AX160</f>
        <v>0</v>
      </c>
      <c r="AV162" s="265">
        <f t="shared" ref="AV162" si="565">AY160</f>
        <v>0</v>
      </c>
      <c r="AW162" s="575">
        <f t="shared" ref="AW162" si="566">AZ160</f>
        <v>0</v>
      </c>
      <c r="AX162" s="265">
        <f t="shared" ref="AX162" si="567">BA160</f>
        <v>0</v>
      </c>
      <c r="AY162" s="267">
        <f t="shared" ref="AY162" si="568">BB160</f>
        <v>0</v>
      </c>
      <c r="AZ162" s="269">
        <f t="shared" ref="AZ162" si="569">BC160</f>
        <v>2105</v>
      </c>
      <c r="BA162" s="575">
        <f t="shared" ref="BA162" si="570">BD160</f>
        <v>0</v>
      </c>
      <c r="BB162" s="576">
        <f t="shared" ref="BB162" si="571">BE160</f>
        <v>0</v>
      </c>
      <c r="BC162" s="577">
        <f>SUM(L162:AW162)+104</f>
        <v>2105</v>
      </c>
    </row>
    <row r="163" spans="1:55" ht="49.5" customHeight="1">
      <c r="A163" s="2139"/>
      <c r="B163" s="2140"/>
      <c r="C163" s="2144" t="s">
        <v>43</v>
      </c>
      <c r="D163" s="2144"/>
      <c r="E163" s="2145"/>
      <c r="F163" s="2146"/>
      <c r="G163" s="2144"/>
      <c r="H163" s="1459">
        <v>97</v>
      </c>
      <c r="I163" s="334">
        <f>H163+I162-I161</f>
        <v>69</v>
      </c>
      <c r="J163" s="1246">
        <f t="shared" ref="J163:AH163" si="572">I163+J162-J161</f>
        <v>94</v>
      </c>
      <c r="K163" s="333">
        <f t="shared" si="572"/>
        <v>234</v>
      </c>
      <c r="L163" s="332">
        <f t="shared" si="572"/>
        <v>223</v>
      </c>
      <c r="M163" s="1113">
        <f t="shared" si="572"/>
        <v>239</v>
      </c>
      <c r="N163" s="331">
        <f t="shared" si="572"/>
        <v>259</v>
      </c>
      <c r="O163" s="332">
        <f t="shared" si="572"/>
        <v>289</v>
      </c>
      <c r="P163" s="332">
        <f t="shared" si="572"/>
        <v>308</v>
      </c>
      <c r="Q163" s="1112">
        <f t="shared" si="572"/>
        <v>263</v>
      </c>
      <c r="R163" s="331">
        <f t="shared" si="572"/>
        <v>187</v>
      </c>
      <c r="S163" s="653">
        <f t="shared" si="572"/>
        <v>169</v>
      </c>
      <c r="T163" s="656">
        <f t="shared" si="572"/>
        <v>115</v>
      </c>
      <c r="U163" s="675">
        <f t="shared" si="572"/>
        <v>31</v>
      </c>
      <c r="V163" s="1861">
        <f t="shared" si="572"/>
        <v>0</v>
      </c>
      <c r="W163" s="655">
        <f t="shared" si="572"/>
        <v>60</v>
      </c>
      <c r="X163" s="652">
        <f t="shared" si="572"/>
        <v>66</v>
      </c>
      <c r="Y163" s="653">
        <f t="shared" si="572"/>
        <v>64</v>
      </c>
      <c r="Z163" s="656">
        <f t="shared" si="572"/>
        <v>89</v>
      </c>
      <c r="AA163" s="654">
        <f t="shared" si="572"/>
        <v>115</v>
      </c>
      <c r="AB163" s="655">
        <f t="shared" si="572"/>
        <v>165</v>
      </c>
      <c r="AC163" s="656">
        <f t="shared" si="572"/>
        <v>198</v>
      </c>
      <c r="AD163" s="653">
        <f t="shared" si="572"/>
        <v>98</v>
      </c>
      <c r="AE163" s="656">
        <f t="shared" si="572"/>
        <v>0</v>
      </c>
      <c r="AF163" s="652">
        <f t="shared" si="572"/>
        <v>0</v>
      </c>
      <c r="AG163" s="655">
        <f t="shared" si="572"/>
        <v>0</v>
      </c>
      <c r="AH163" s="656">
        <f t="shared" si="572"/>
        <v>0</v>
      </c>
      <c r="AI163" s="656">
        <f t="shared" ref="AI163" si="573">AH163+AI162-AI161</f>
        <v>0</v>
      </c>
      <c r="AJ163" s="653">
        <f t="shared" ref="AJ163" si="574">AI163+AJ162-AJ161</f>
        <v>0</v>
      </c>
      <c r="AK163" s="656">
        <f t="shared" ref="AK163" si="575">AJ163+AK162-AK161</f>
        <v>0</v>
      </c>
      <c r="AL163" s="652">
        <f t="shared" ref="AL163" si="576">AK163+AL162-AL161</f>
        <v>0</v>
      </c>
      <c r="AM163" s="653">
        <f t="shared" ref="AM163" si="577">AL163+AM162-AM161</f>
        <v>0</v>
      </c>
      <c r="AN163" s="656">
        <f t="shared" ref="AN163" si="578">AM163+AN162-AN161</f>
        <v>0</v>
      </c>
      <c r="AO163" s="656">
        <f t="shared" ref="AO163" si="579">AN163+AO162-AO161</f>
        <v>0</v>
      </c>
      <c r="AP163" s="656">
        <f t="shared" ref="AP163" si="580">AO163+AP162-AP161</f>
        <v>0</v>
      </c>
      <c r="AQ163" s="656">
        <f t="shared" ref="AQ163" si="581">AP163+AQ162-AQ161</f>
        <v>0</v>
      </c>
      <c r="AR163" s="652">
        <f t="shared" ref="AR163" si="582">AQ163+AR162-AR161</f>
        <v>0</v>
      </c>
      <c r="AS163" s="655">
        <f t="shared" ref="AS163" si="583">AR163+AS162-AS161</f>
        <v>0</v>
      </c>
      <c r="AT163" s="652">
        <f t="shared" ref="AT163" si="584">AS163+AT162-AT161</f>
        <v>0</v>
      </c>
      <c r="AU163" s="653">
        <f t="shared" ref="AU163" si="585">AT163+AU162-AU161</f>
        <v>0</v>
      </c>
      <c r="AV163" s="656">
        <f t="shared" ref="AV163" si="586">AU163+AV162-AV161</f>
        <v>0</v>
      </c>
      <c r="AW163" s="657">
        <f t="shared" ref="AW163" si="587">AV163+AW162-AW161</f>
        <v>0</v>
      </c>
      <c r="AX163" s="656">
        <f t="shared" ref="AX163" si="588">AW163+AX162-AX161</f>
        <v>0</v>
      </c>
      <c r="AY163" s="652">
        <f t="shared" ref="AY163" si="589">AX163+AY162-AY161</f>
        <v>0</v>
      </c>
      <c r="AZ163" s="654">
        <f t="shared" ref="AZ163" si="590">AY163+AZ162-AZ161</f>
        <v>2105</v>
      </c>
      <c r="BA163" s="657">
        <f t="shared" ref="BA163" si="591">AZ163+BA162-BA161</f>
        <v>0</v>
      </c>
      <c r="BB163" s="658">
        <f t="shared" ref="BB163" si="592">BA163+BB162-BB161</f>
        <v>0</v>
      </c>
      <c r="BC163" s="659"/>
    </row>
    <row r="164" spans="1:55" ht="49.5" customHeight="1">
      <c r="A164" s="2141"/>
      <c r="B164" s="2142"/>
      <c r="C164" s="2148" t="s">
        <v>42</v>
      </c>
      <c r="D164" s="2148"/>
      <c r="E164" s="2149"/>
      <c r="F164" s="2141"/>
      <c r="G164" s="2102"/>
      <c r="H164" s="1460">
        <v>72</v>
      </c>
      <c r="I164" s="330">
        <f>J160</f>
        <v>192</v>
      </c>
      <c r="J164" s="2090">
        <f t="shared" ref="J164:K164" si="593">K160</f>
        <v>113</v>
      </c>
      <c r="K164" s="2090">
        <f t="shared" si="593"/>
        <v>113</v>
      </c>
      <c r="L164" s="2091">
        <f>M160</f>
        <v>174</v>
      </c>
      <c r="M164" s="329">
        <f>N160</f>
        <v>104</v>
      </c>
      <c r="N164" s="1913">
        <f>O160</f>
        <v>119</v>
      </c>
      <c r="O164" s="313">
        <f>P160</f>
        <v>146</v>
      </c>
      <c r="P164" s="313">
        <f t="shared" ref="P164:AE164" si="594">Q160</f>
        <v>150</v>
      </c>
      <c r="Q164" s="329">
        <f t="shared" si="594"/>
        <v>160</v>
      </c>
      <c r="R164" s="1913">
        <f t="shared" si="594"/>
        <v>159</v>
      </c>
      <c r="S164" s="313">
        <f t="shared" si="594"/>
        <v>105</v>
      </c>
      <c r="T164" s="313">
        <f t="shared" si="594"/>
        <v>83</v>
      </c>
      <c r="U164" s="313">
        <f t="shared" si="594"/>
        <v>112</v>
      </c>
      <c r="V164" s="329">
        <f t="shared" si="594"/>
        <v>76</v>
      </c>
      <c r="W164" s="1913">
        <f t="shared" si="594"/>
        <v>38</v>
      </c>
      <c r="X164" s="313">
        <f t="shared" si="594"/>
        <v>55</v>
      </c>
      <c r="Y164" s="313">
        <f t="shared" si="594"/>
        <v>140</v>
      </c>
      <c r="Z164" s="313">
        <f t="shared" si="594"/>
        <v>106</v>
      </c>
      <c r="AA164" s="329">
        <f t="shared" si="594"/>
        <v>78</v>
      </c>
      <c r="AB164" s="1913">
        <f t="shared" si="594"/>
        <v>105</v>
      </c>
      <c r="AC164" s="313">
        <f t="shared" si="594"/>
        <v>106</v>
      </c>
      <c r="AD164" s="313">
        <f t="shared" si="594"/>
        <v>130</v>
      </c>
      <c r="AE164" s="313">
        <f t="shared" si="594"/>
        <v>133</v>
      </c>
      <c r="AF164" s="671">
        <f t="shared" ref="AF164:AH164" si="595">AH160</f>
        <v>0</v>
      </c>
      <c r="AG164" s="672">
        <f t="shared" si="595"/>
        <v>0</v>
      </c>
      <c r="AH164" s="670">
        <f t="shared" si="595"/>
        <v>0</v>
      </c>
      <c r="AI164" s="670">
        <f t="shared" ref="AI164" si="596">AK160</f>
        <v>0</v>
      </c>
      <c r="AJ164" s="661">
        <f t="shared" ref="AJ164" si="597">AL160</f>
        <v>0</v>
      </c>
      <c r="AK164" s="670">
        <f t="shared" ref="AK164" si="598">AM160</f>
        <v>0</v>
      </c>
      <c r="AL164" s="671">
        <f t="shared" ref="AL164" si="599">AN160</f>
        <v>0</v>
      </c>
      <c r="AM164" s="661">
        <f t="shared" ref="AM164" si="600">AO160</f>
        <v>0</v>
      </c>
      <c r="AN164" s="670">
        <f t="shared" ref="AN164" si="601">AP160</f>
        <v>0</v>
      </c>
      <c r="AO164" s="670">
        <f t="shared" ref="AO164" si="602">AQ160</f>
        <v>0</v>
      </c>
      <c r="AP164" s="670">
        <f t="shared" ref="AP164" si="603">AR160</f>
        <v>0</v>
      </c>
      <c r="AQ164" s="670">
        <f t="shared" ref="AQ164" si="604">AS160</f>
        <v>0</v>
      </c>
      <c r="AR164" s="671">
        <f t="shared" ref="AR164" si="605">AT160</f>
        <v>0</v>
      </c>
      <c r="AS164" s="672">
        <f t="shared" ref="AS164" si="606">AU160</f>
        <v>0</v>
      </c>
      <c r="AT164" s="671">
        <f t="shared" ref="AT164" si="607">AV160</f>
        <v>0</v>
      </c>
      <c r="AU164" s="333">
        <f t="shared" ref="AU164" si="608">AW160</f>
        <v>0</v>
      </c>
      <c r="AV164" s="332">
        <f t="shared" ref="AV164" si="609">AX160</f>
        <v>0</v>
      </c>
      <c r="AW164" s="437">
        <f t="shared" ref="AW164" si="610">AY160</f>
        <v>0</v>
      </c>
      <c r="AX164" s="332">
        <f t="shared" ref="AX164" si="611">AZ160</f>
        <v>0</v>
      </c>
      <c r="AY164" s="1113">
        <f t="shared" ref="AY164" si="612">BA160</f>
        <v>0</v>
      </c>
      <c r="AZ164" s="1112">
        <f t="shared" ref="AZ164" si="613">BB160</f>
        <v>0</v>
      </c>
      <c r="BA164" s="437">
        <f t="shared" ref="BA164" si="614">BC160</f>
        <v>2105</v>
      </c>
      <c r="BB164" s="1114">
        <f t="shared" ref="BB164" si="615">BD160</f>
        <v>0</v>
      </c>
      <c r="BC164" s="627"/>
    </row>
    <row r="165" spans="1:55" ht="49.5" customHeight="1" thickBot="1">
      <c r="A165" s="2098"/>
      <c r="B165" s="2143"/>
      <c r="C165" s="2254" t="s">
        <v>41</v>
      </c>
      <c r="D165" s="2254"/>
      <c r="E165" s="2255"/>
      <c r="F165" s="2152"/>
      <c r="G165" s="2181"/>
      <c r="H165" s="1228">
        <v>105</v>
      </c>
      <c r="I165" s="309">
        <f>H165+I161-I164</f>
        <v>34</v>
      </c>
      <c r="J165" s="308">
        <f t="shared" ref="J165:AH165" si="616">I165+J161-J164</f>
        <v>39</v>
      </c>
      <c r="K165" s="308">
        <f t="shared" si="616"/>
        <v>44</v>
      </c>
      <c r="L165" s="237">
        <f t="shared" si="616"/>
        <v>0</v>
      </c>
      <c r="M165" s="236">
        <f t="shared" si="616"/>
        <v>26</v>
      </c>
      <c r="N165" s="235">
        <f t="shared" si="616"/>
        <v>37</v>
      </c>
      <c r="O165" s="237">
        <f t="shared" si="616"/>
        <v>21</v>
      </c>
      <c r="P165" s="237">
        <f t="shared" si="616"/>
        <v>11</v>
      </c>
      <c r="Q165" s="1116">
        <f t="shared" si="616"/>
        <v>1</v>
      </c>
      <c r="R165" s="235">
        <f t="shared" si="616"/>
        <v>1</v>
      </c>
      <c r="S165" s="692">
        <f t="shared" si="616"/>
        <v>26</v>
      </c>
      <c r="T165" s="680">
        <f t="shared" si="616"/>
        <v>73</v>
      </c>
      <c r="U165" s="681">
        <f t="shared" si="616"/>
        <v>83</v>
      </c>
      <c r="V165" s="693">
        <f t="shared" si="616"/>
        <v>93</v>
      </c>
      <c r="W165" s="682">
        <f t="shared" si="616"/>
        <v>135</v>
      </c>
      <c r="X165" s="681">
        <f t="shared" si="616"/>
        <v>180</v>
      </c>
      <c r="Y165" s="1649">
        <f t="shared" si="616"/>
        <v>120</v>
      </c>
      <c r="Z165" s="680">
        <f t="shared" si="616"/>
        <v>94</v>
      </c>
      <c r="AA165" s="693">
        <f t="shared" si="616"/>
        <v>96</v>
      </c>
      <c r="AB165" s="682">
        <f t="shared" si="616"/>
        <v>71</v>
      </c>
      <c r="AC165" s="680">
        <f t="shared" si="616"/>
        <v>65</v>
      </c>
      <c r="AD165" s="692">
        <f t="shared" si="616"/>
        <v>35</v>
      </c>
      <c r="AE165" s="328">
        <f t="shared" si="616"/>
        <v>0</v>
      </c>
      <c r="AF165" s="2039">
        <f t="shared" si="616"/>
        <v>0</v>
      </c>
      <c r="AG165" s="2044">
        <f t="shared" si="616"/>
        <v>0</v>
      </c>
      <c r="AH165" s="325">
        <f t="shared" si="616"/>
        <v>0</v>
      </c>
      <c r="AI165" s="680">
        <f t="shared" ref="AI165" si="617">AH165+AI161-AI164</f>
        <v>0</v>
      </c>
      <c r="AJ165" s="1328">
        <f t="shared" ref="AJ165" si="618">AI165+AJ161-AJ164</f>
        <v>0</v>
      </c>
      <c r="AK165" s="328">
        <f t="shared" ref="AK165" si="619">AJ165+AK161-AK164</f>
        <v>0</v>
      </c>
      <c r="AL165" s="327">
        <f t="shared" ref="AL165" si="620">AK165+AL161-AL164</f>
        <v>0</v>
      </c>
      <c r="AM165" s="326">
        <f t="shared" ref="AM165" si="621">AL165+AM161-AM164</f>
        <v>0</v>
      </c>
      <c r="AN165" s="325">
        <f t="shared" ref="AN165" si="622">AM165+AN161-AN164</f>
        <v>0</v>
      </c>
      <c r="AO165" s="325">
        <f t="shared" ref="AO165" si="623">AN165+AO161-AO164</f>
        <v>0</v>
      </c>
      <c r="AP165" s="325">
        <f t="shared" ref="AP165" si="624">AO165+AP161-AP164</f>
        <v>0</v>
      </c>
      <c r="AQ165" s="324">
        <f t="shared" ref="AQ165" si="625">AP165+AQ161-AQ164</f>
        <v>0</v>
      </c>
      <c r="AR165" s="681">
        <f t="shared" ref="AR165" si="626">AQ165+AR161-AR164</f>
        <v>0</v>
      </c>
      <c r="AS165" s="682">
        <f t="shared" ref="AS165" si="627">AR165+AS161-AS164</f>
        <v>0</v>
      </c>
      <c r="AT165" s="681">
        <f t="shared" ref="AT165" si="628">AS165+AT161-AT164</f>
        <v>0</v>
      </c>
      <c r="AU165" s="692">
        <f t="shared" ref="AU165" si="629">AT165+AU161-AU164</f>
        <v>0</v>
      </c>
      <c r="AV165" s="680">
        <f t="shared" ref="AV165" si="630">AU165+AV161-AV164</f>
        <v>0</v>
      </c>
      <c r="AW165" s="619">
        <f t="shared" ref="AW165" si="631">AV165+AW161-AW164</f>
        <v>0</v>
      </c>
      <c r="AX165" s="618">
        <f t="shared" ref="AX165" si="632">AW165+AX161-AX164</f>
        <v>0</v>
      </c>
      <c r="AY165" s="613">
        <f t="shared" ref="AY165" si="633">AX165+AY161-AY164</f>
        <v>0</v>
      </c>
      <c r="AZ165" s="615">
        <f t="shared" ref="AZ165" si="634">AY165+AZ161-AZ164</f>
        <v>0</v>
      </c>
      <c r="BA165" s="619">
        <f t="shared" ref="BA165" si="635">AZ165+BA161-BA164</f>
        <v>0</v>
      </c>
      <c r="BB165" s="620">
        <f t="shared" ref="BB165" si="636">BA165+BB161-BB164</f>
        <v>0</v>
      </c>
      <c r="BC165" s="128"/>
    </row>
    <row r="166" spans="1:55" ht="49.5" customHeight="1">
      <c r="A166" s="2251" t="s">
        <v>95</v>
      </c>
      <c r="B166" s="2224"/>
      <c r="C166" s="2224"/>
      <c r="D166" s="2224"/>
      <c r="E166" s="2225"/>
      <c r="F166" s="2167"/>
      <c r="G166" s="1188" t="s">
        <v>49</v>
      </c>
      <c r="H166" s="1265"/>
      <c r="I166" s="481"/>
      <c r="J166" s="482"/>
      <c r="K166" s="482"/>
      <c r="L166" s="1264"/>
      <c r="M166" s="1586"/>
      <c r="N166" s="1896">
        <v>0</v>
      </c>
      <c r="O166" s="425">
        <v>0</v>
      </c>
      <c r="P166" s="425">
        <v>0</v>
      </c>
      <c r="Q166" s="1721">
        <v>2</v>
      </c>
      <c r="R166" s="1896">
        <v>0</v>
      </c>
      <c r="S166" s="567">
        <v>0</v>
      </c>
      <c r="T166" s="568">
        <v>0</v>
      </c>
      <c r="U166" s="566">
        <v>0</v>
      </c>
      <c r="V166" s="571">
        <v>0</v>
      </c>
      <c r="W166" s="569">
        <v>5</v>
      </c>
      <c r="X166" s="566">
        <v>35</v>
      </c>
      <c r="Y166" s="567">
        <v>35</v>
      </c>
      <c r="Z166" s="568">
        <v>29</v>
      </c>
      <c r="AA166" s="571">
        <v>51</v>
      </c>
      <c r="AB166" s="569">
        <v>50</v>
      </c>
      <c r="AC166" s="568">
        <v>50</v>
      </c>
      <c r="AD166" s="567">
        <v>50</v>
      </c>
      <c r="AE166" s="568">
        <v>35</v>
      </c>
      <c r="AF166" s="566">
        <v>30</v>
      </c>
      <c r="AG166" s="569"/>
      <c r="AH166" s="568"/>
      <c r="AI166" s="1232"/>
      <c r="AJ166" s="1268"/>
      <c r="AK166" s="568"/>
      <c r="AL166" s="566"/>
      <c r="AM166" s="567"/>
      <c r="AN166" s="568"/>
      <c r="AO166" s="568"/>
      <c r="AP166" s="568"/>
      <c r="AQ166" s="568"/>
      <c r="AR166" s="566"/>
      <c r="AS166" s="569"/>
      <c r="AT166" s="566"/>
      <c r="AU166" s="567"/>
      <c r="AV166" s="568"/>
      <c r="AW166" s="570"/>
      <c r="AX166" s="568"/>
      <c r="AY166" s="566"/>
      <c r="AZ166" s="571"/>
      <c r="BA166" s="572"/>
      <c r="BB166" s="573"/>
      <c r="BC166" s="574">
        <f>SUM(L166:BB166)</f>
        <v>372</v>
      </c>
    </row>
    <row r="167" spans="1:55" ht="49.5" customHeight="1">
      <c r="A167" s="2226"/>
      <c r="B167" s="2227"/>
      <c r="C167" s="2227"/>
      <c r="D167" s="2227"/>
      <c r="E167" s="2228"/>
      <c r="F167" s="2168"/>
      <c r="G167" s="1189" t="s">
        <v>48</v>
      </c>
      <c r="H167" s="1344">
        <f>J166</f>
        <v>0</v>
      </c>
      <c r="I167" s="322">
        <f t="shared" ref="I167:S167" si="637">K166</f>
        <v>0</v>
      </c>
      <c r="J167" s="446">
        <f t="shared" si="637"/>
        <v>0</v>
      </c>
      <c r="K167" s="446">
        <f t="shared" si="637"/>
        <v>0</v>
      </c>
      <c r="L167" s="280">
        <f t="shared" si="637"/>
        <v>0</v>
      </c>
      <c r="M167" s="283">
        <f>O166</f>
        <v>0</v>
      </c>
      <c r="N167" s="281">
        <f t="shared" ref="N167" si="638">P166</f>
        <v>0</v>
      </c>
      <c r="O167" s="280">
        <f t="shared" ref="O167" si="639">Q166</f>
        <v>2</v>
      </c>
      <c r="P167" s="280">
        <f t="shared" ref="P167" si="640">R166</f>
        <v>0</v>
      </c>
      <c r="Q167" s="297">
        <f t="shared" ref="Q167" si="641">S166</f>
        <v>0</v>
      </c>
      <c r="R167" s="281">
        <f t="shared" si="637"/>
        <v>0</v>
      </c>
      <c r="S167" s="282">
        <f t="shared" si="637"/>
        <v>0</v>
      </c>
      <c r="T167" s="280">
        <f>V166</f>
        <v>0</v>
      </c>
      <c r="U167" s="283">
        <f t="shared" ref="U167" si="642">W166</f>
        <v>5</v>
      </c>
      <c r="V167" s="297">
        <f t="shared" ref="V167" si="643">X166</f>
        <v>35</v>
      </c>
      <c r="W167" s="281">
        <f t="shared" ref="W167" si="644">Y166</f>
        <v>35</v>
      </c>
      <c r="X167" s="283">
        <f t="shared" ref="X167" si="645">Z166</f>
        <v>29</v>
      </c>
      <c r="Y167" s="298">
        <f>AA166</f>
        <v>51</v>
      </c>
      <c r="Z167" s="283">
        <f t="shared" ref="Z167" si="646">AB166</f>
        <v>50</v>
      </c>
      <c r="AA167" s="297">
        <f t="shared" ref="AA167" si="647">AC166</f>
        <v>50</v>
      </c>
      <c r="AB167" s="281">
        <f t="shared" ref="AB167" si="648">AD166</f>
        <v>50</v>
      </c>
      <c r="AC167" s="280">
        <f t="shared" ref="AC167" si="649">AE166</f>
        <v>35</v>
      </c>
      <c r="AD167" s="282">
        <f t="shared" ref="AD167" si="650">AF166</f>
        <v>30</v>
      </c>
      <c r="AE167" s="280">
        <f t="shared" ref="AE167" si="651">AG166</f>
        <v>0</v>
      </c>
      <c r="AF167" s="283">
        <f t="shared" ref="AF167" si="652">AH166</f>
        <v>0</v>
      </c>
      <c r="AG167" s="281">
        <f t="shared" ref="AG167" si="653">AI166</f>
        <v>0</v>
      </c>
      <c r="AH167" s="445">
        <f t="shared" ref="AH167" si="654">AJ166</f>
        <v>0</v>
      </c>
      <c r="AI167" s="1663">
        <f t="shared" ref="AI167" si="655">AK166</f>
        <v>0</v>
      </c>
      <c r="AJ167" s="282">
        <f t="shared" ref="AJ167" si="656">AL166</f>
        <v>0</v>
      </c>
      <c r="AK167" s="280">
        <f t="shared" ref="AK167" si="657">AM166</f>
        <v>0</v>
      </c>
      <c r="AL167" s="283">
        <f t="shared" ref="AL167" si="658">AN166</f>
        <v>0</v>
      </c>
      <c r="AM167" s="282">
        <f t="shared" ref="AM167" si="659">AO166</f>
        <v>0</v>
      </c>
      <c r="AN167" s="280">
        <f t="shared" ref="AN167" si="660">AP166</f>
        <v>0</v>
      </c>
      <c r="AO167" s="280"/>
      <c r="AP167" s="280"/>
      <c r="AQ167" s="280"/>
      <c r="AR167" s="283"/>
      <c r="AS167" s="281"/>
      <c r="AT167" s="283"/>
      <c r="AU167" s="282"/>
      <c r="AV167" s="280"/>
      <c r="AW167" s="335"/>
      <c r="AX167" s="277"/>
      <c r="AY167" s="276"/>
      <c r="AZ167" s="275"/>
      <c r="BA167" s="274"/>
      <c r="BB167" s="273"/>
      <c r="BC167" s="186">
        <f>SUM(H167:BB167)</f>
        <v>372</v>
      </c>
    </row>
    <row r="168" spans="1:55" ht="49.5" customHeight="1">
      <c r="A168" s="2229"/>
      <c r="B168" s="2230"/>
      <c r="C168" s="2230"/>
      <c r="D168" s="2230"/>
      <c r="E168" s="2231"/>
      <c r="F168" s="2169"/>
      <c r="G168" s="1195" t="s">
        <v>45</v>
      </c>
      <c r="H168" s="1491">
        <f t="shared" ref="H168" si="661">K166</f>
        <v>0</v>
      </c>
      <c r="I168" s="421">
        <f t="shared" ref="I168" si="662">L166</f>
        <v>0</v>
      </c>
      <c r="J168" s="266">
        <f t="shared" ref="J168" si="663">M166</f>
        <v>0</v>
      </c>
      <c r="K168" s="266">
        <f t="shared" ref="K168" si="664">N166</f>
        <v>0</v>
      </c>
      <c r="L168" s="265">
        <f t="shared" ref="L168" si="665">O166</f>
        <v>0</v>
      </c>
      <c r="M168" s="267">
        <f t="shared" ref="M168" si="666">P166</f>
        <v>0</v>
      </c>
      <c r="N168" s="268">
        <f t="shared" ref="N168" si="667">Q166</f>
        <v>2</v>
      </c>
      <c r="O168" s="265">
        <f t="shared" ref="O168:S168" si="668">R166</f>
        <v>0</v>
      </c>
      <c r="P168" s="265">
        <f t="shared" si="668"/>
        <v>0</v>
      </c>
      <c r="Q168" s="269"/>
      <c r="R168" s="268">
        <f t="shared" si="668"/>
        <v>0</v>
      </c>
      <c r="S168" s="266">
        <f t="shared" si="668"/>
        <v>0</v>
      </c>
      <c r="T168" s="265">
        <f>W166</f>
        <v>5</v>
      </c>
      <c r="U168" s="267">
        <f t="shared" ref="U168" si="669">X166</f>
        <v>35</v>
      </c>
      <c r="V168" s="269">
        <f t="shared" ref="V168" si="670">Y166</f>
        <v>35</v>
      </c>
      <c r="W168" s="268">
        <f t="shared" ref="W168" si="671">Z166</f>
        <v>29</v>
      </c>
      <c r="X168" s="267">
        <f t="shared" ref="X168" si="672">AA166</f>
        <v>51</v>
      </c>
      <c r="Y168" s="266">
        <f t="shared" ref="Y168" si="673">AB166</f>
        <v>50</v>
      </c>
      <c r="Z168" s="265">
        <f t="shared" ref="Z168" si="674">AC166</f>
        <v>50</v>
      </c>
      <c r="AA168" s="269">
        <f t="shared" ref="AA168" si="675">AD166</f>
        <v>50</v>
      </c>
      <c r="AB168" s="268">
        <f t="shared" ref="AB168" si="676">AE166</f>
        <v>35</v>
      </c>
      <c r="AC168" s="265">
        <f t="shared" ref="AC168" si="677">AF166</f>
        <v>30</v>
      </c>
      <c r="AD168" s="266">
        <f t="shared" ref="AD168" si="678">AG166</f>
        <v>0</v>
      </c>
      <c r="AE168" s="265">
        <f t="shared" ref="AE168" si="679">AH166</f>
        <v>0</v>
      </c>
      <c r="AF168" s="267">
        <f t="shared" ref="AF168" si="680">AI166</f>
        <v>0</v>
      </c>
      <c r="AG168" s="268">
        <f t="shared" ref="AG168" si="681">AJ166</f>
        <v>0</v>
      </c>
      <c r="AH168" s="265">
        <f t="shared" ref="AH168" si="682">AK166</f>
        <v>0</v>
      </c>
      <c r="AI168" s="265">
        <f t="shared" ref="AI168" si="683">AL166</f>
        <v>0</v>
      </c>
      <c r="AJ168" s="266">
        <f t="shared" ref="AJ168" si="684">AM166</f>
        <v>0</v>
      </c>
      <c r="AK168" s="265">
        <f t="shared" ref="AK168" si="685">AN166</f>
        <v>0</v>
      </c>
      <c r="AL168" s="267">
        <f t="shared" ref="AL168" si="686">AO166</f>
        <v>0</v>
      </c>
      <c r="AM168" s="266">
        <f t="shared" ref="AM168" si="687">AP166</f>
        <v>0</v>
      </c>
      <c r="AN168" s="265">
        <f t="shared" ref="AN168" si="688">AQ166</f>
        <v>0</v>
      </c>
      <c r="AO168" s="265">
        <f t="shared" ref="AO168" si="689">AR166</f>
        <v>0</v>
      </c>
      <c r="AP168" s="265"/>
      <c r="AQ168" s="265"/>
      <c r="AR168" s="267"/>
      <c r="AS168" s="268"/>
      <c r="AT168" s="267"/>
      <c r="AU168" s="266"/>
      <c r="AV168" s="265"/>
      <c r="AW168" s="575"/>
      <c r="AX168" s="265"/>
      <c r="AY168" s="267"/>
      <c r="AZ168" s="269"/>
      <c r="BA168" s="575"/>
      <c r="BB168" s="576"/>
      <c r="BC168" s="577">
        <f>SUM(I168:BB168)</f>
        <v>372</v>
      </c>
    </row>
    <row r="169" spans="1:55" ht="49.5" customHeight="1">
      <c r="A169" s="2139"/>
      <c r="B169" s="2140"/>
      <c r="C169" s="2274" t="s">
        <v>43</v>
      </c>
      <c r="D169" s="2144"/>
      <c r="E169" s="2145"/>
      <c r="F169" s="2146"/>
      <c r="G169" s="2144"/>
      <c r="H169" s="1567"/>
      <c r="I169" s="1353">
        <f>H169+I168-I167</f>
        <v>0</v>
      </c>
      <c r="J169" s="333">
        <f t="shared" ref="J169:W169" si="690">I169+J168-J167</f>
        <v>0</v>
      </c>
      <c r="K169" s="257">
        <f t="shared" si="690"/>
        <v>0</v>
      </c>
      <c r="L169" s="332">
        <f t="shared" si="690"/>
        <v>0</v>
      </c>
      <c r="M169" s="255">
        <f t="shared" si="690"/>
        <v>0</v>
      </c>
      <c r="N169" s="258">
        <f t="shared" si="690"/>
        <v>2</v>
      </c>
      <c r="O169" s="332">
        <f t="shared" si="690"/>
        <v>0</v>
      </c>
      <c r="P169" s="257">
        <f t="shared" si="690"/>
        <v>0</v>
      </c>
      <c r="Q169" s="1112">
        <f t="shared" si="690"/>
        <v>0</v>
      </c>
      <c r="R169" s="331">
        <f t="shared" si="690"/>
        <v>0</v>
      </c>
      <c r="S169" s="676">
        <f t="shared" si="690"/>
        <v>0</v>
      </c>
      <c r="T169" s="674">
        <f t="shared" si="690"/>
        <v>5</v>
      </c>
      <c r="U169" s="675">
        <f t="shared" si="690"/>
        <v>35</v>
      </c>
      <c r="V169" s="1861">
        <f t="shared" si="690"/>
        <v>35</v>
      </c>
      <c r="W169" s="2008">
        <f t="shared" si="690"/>
        <v>29</v>
      </c>
      <c r="X169" s="674">
        <f t="shared" ref="X169" si="691">W169+X168-X167</f>
        <v>51</v>
      </c>
      <c r="Y169" s="718">
        <f t="shared" ref="Y169" si="692">X169+Y168-Y167</f>
        <v>50</v>
      </c>
      <c r="Z169" s="674">
        <f t="shared" ref="Z169" si="693">Y169+Z168-Z167</f>
        <v>50</v>
      </c>
      <c r="AA169" s="675">
        <f t="shared" ref="AA169" si="694">Z169+AA168-AA167</f>
        <v>50</v>
      </c>
      <c r="AB169" s="2008">
        <f t="shared" ref="AB169" si="695">AA169+AB168-AB167</f>
        <v>35</v>
      </c>
      <c r="AC169" s="674">
        <f t="shared" ref="AC169" si="696">AB169+AC168-AC167</f>
        <v>30</v>
      </c>
      <c r="AD169" s="718">
        <f t="shared" ref="AD169" si="697">AC169+AD168-AD167</f>
        <v>0</v>
      </c>
      <c r="AE169" s="674">
        <f t="shared" ref="AE169" si="698">AD169+AE168-AE167</f>
        <v>0</v>
      </c>
      <c r="AF169" s="675">
        <f t="shared" ref="AF169" si="699">AE169+AF168-AF167</f>
        <v>0</v>
      </c>
      <c r="AG169" s="584">
        <f t="shared" ref="AG169" si="700">AF169+AG168-AG167</f>
        <v>0</v>
      </c>
      <c r="AH169" s="674">
        <f t="shared" ref="AH169" si="701">AG169+AH168-AH167</f>
        <v>0</v>
      </c>
      <c r="AI169" s="674">
        <f t="shared" ref="AI169" si="702">AH169+AI168-AI167</f>
        <v>0</v>
      </c>
      <c r="AJ169" s="674">
        <f t="shared" ref="AJ169" si="703">AI169+AJ168-AJ167</f>
        <v>0</v>
      </c>
      <c r="AK169" s="674">
        <f t="shared" ref="AK169" si="704">AJ169+AK168-AK167</f>
        <v>0</v>
      </c>
      <c r="AL169" s="675">
        <f t="shared" ref="AL169" si="705">AK169+AL168-AL167</f>
        <v>0</v>
      </c>
      <c r="AM169" s="676">
        <f t="shared" ref="AM169" si="706">AL169+AM168-AM167</f>
        <v>0</v>
      </c>
      <c r="AN169" s="674">
        <f t="shared" ref="AN169" si="707">AM169+AN168-AN167</f>
        <v>0</v>
      </c>
      <c r="AO169" s="674"/>
      <c r="AP169" s="697"/>
      <c r="AQ169" s="696"/>
      <c r="AR169" s="694"/>
      <c r="AS169" s="695"/>
      <c r="AT169" s="694"/>
      <c r="AU169" s="698"/>
      <c r="AV169" s="674"/>
      <c r="AW169" s="657"/>
      <c r="AX169" s="656"/>
      <c r="AY169" s="652"/>
      <c r="AZ169" s="654"/>
      <c r="BA169" s="657"/>
      <c r="BB169" s="658"/>
      <c r="BC169" s="659"/>
    </row>
    <row r="170" spans="1:55" ht="49.5" customHeight="1">
      <c r="A170" s="2141"/>
      <c r="B170" s="2142"/>
      <c r="C170" s="2269" t="s">
        <v>42</v>
      </c>
      <c r="D170" s="2148"/>
      <c r="E170" s="2149"/>
      <c r="F170" s="2275"/>
      <c r="G170" s="2148"/>
      <c r="H170" s="1227"/>
      <c r="I170" s="316"/>
      <c r="J170" s="443">
        <f t="shared" ref="J170:BB170" si="708">L166</f>
        <v>0</v>
      </c>
      <c r="K170" s="443">
        <f t="shared" si="708"/>
        <v>0</v>
      </c>
      <c r="L170" s="314">
        <f t="shared" si="708"/>
        <v>0</v>
      </c>
      <c r="M170" s="245">
        <f t="shared" si="708"/>
        <v>0</v>
      </c>
      <c r="N170" s="244">
        <f t="shared" si="708"/>
        <v>0</v>
      </c>
      <c r="O170" s="246">
        <f t="shared" si="708"/>
        <v>2</v>
      </c>
      <c r="P170" s="246">
        <f t="shared" si="708"/>
        <v>0</v>
      </c>
      <c r="Q170" s="387">
        <f t="shared" si="708"/>
        <v>0</v>
      </c>
      <c r="R170" s="1913">
        <f>T166</f>
        <v>0</v>
      </c>
      <c r="S170" s="679">
        <f t="shared" si="708"/>
        <v>0</v>
      </c>
      <c r="T170" s="678">
        <f t="shared" si="708"/>
        <v>0</v>
      </c>
      <c r="U170" s="677">
        <f t="shared" si="708"/>
        <v>5</v>
      </c>
      <c r="V170" s="1990">
        <f t="shared" si="708"/>
        <v>35</v>
      </c>
      <c r="W170" s="2009">
        <f t="shared" si="708"/>
        <v>35</v>
      </c>
      <c r="X170" s="699">
        <f t="shared" si="708"/>
        <v>29</v>
      </c>
      <c r="Y170" s="679">
        <f t="shared" si="708"/>
        <v>51</v>
      </c>
      <c r="Z170" s="678">
        <f t="shared" si="708"/>
        <v>50</v>
      </c>
      <c r="AA170" s="2026">
        <f t="shared" ref="AA170" si="709">AC166</f>
        <v>50</v>
      </c>
      <c r="AB170" s="2035">
        <f t="shared" ref="AB170" si="710">AD166</f>
        <v>50</v>
      </c>
      <c r="AC170" s="678">
        <f t="shared" ref="AC170" si="711">AE166</f>
        <v>35</v>
      </c>
      <c r="AD170" s="679">
        <f t="shared" ref="AD170" si="712">AF166</f>
        <v>30</v>
      </c>
      <c r="AE170" s="678">
        <f t="shared" ref="AE170" si="713">AG166</f>
        <v>0</v>
      </c>
      <c r="AF170" s="677">
        <f t="shared" ref="AF170" si="714">AH166</f>
        <v>0</v>
      </c>
      <c r="AG170" s="2035">
        <f t="shared" ref="AG170" si="715">AI166</f>
        <v>0</v>
      </c>
      <c r="AH170" s="678">
        <f t="shared" ref="AH170" si="716">AJ166</f>
        <v>0</v>
      </c>
      <c r="AI170" s="678">
        <f t="shared" ref="AI170" si="717">AK166</f>
        <v>0</v>
      </c>
      <c r="AJ170" s="679">
        <f t="shared" ref="AJ170" si="718">AL166</f>
        <v>0</v>
      </c>
      <c r="AK170" s="678">
        <f t="shared" ref="AK170" si="719">AM166</f>
        <v>0</v>
      </c>
      <c r="AL170" s="677">
        <f t="shared" ref="AL170" si="720">AN166</f>
        <v>0</v>
      </c>
      <c r="AM170" s="679">
        <f t="shared" ref="AM170" si="721">AO166</f>
        <v>0</v>
      </c>
      <c r="AN170" s="678">
        <f t="shared" ref="AN170" si="722">AP166</f>
        <v>0</v>
      </c>
      <c r="AO170" s="678">
        <f t="shared" si="708"/>
        <v>0</v>
      </c>
      <c r="AP170" s="700">
        <f t="shared" si="708"/>
        <v>0</v>
      </c>
      <c r="AQ170" s="700">
        <f t="shared" si="708"/>
        <v>0</v>
      </c>
      <c r="AR170" s="701">
        <f t="shared" si="708"/>
        <v>0</v>
      </c>
      <c r="AS170" s="702">
        <f t="shared" si="708"/>
        <v>0</v>
      </c>
      <c r="AT170" s="701">
        <f t="shared" si="708"/>
        <v>0</v>
      </c>
      <c r="AU170" s="703">
        <f t="shared" si="708"/>
        <v>0</v>
      </c>
      <c r="AV170" s="332">
        <f t="shared" si="708"/>
        <v>0</v>
      </c>
      <c r="AW170" s="437">
        <f t="shared" si="708"/>
        <v>0</v>
      </c>
      <c r="AX170" s="332">
        <f t="shared" si="708"/>
        <v>0</v>
      </c>
      <c r="AY170" s="1113">
        <f t="shared" si="708"/>
        <v>0</v>
      </c>
      <c r="AZ170" s="1112">
        <f t="shared" si="708"/>
        <v>0</v>
      </c>
      <c r="BA170" s="437">
        <f t="shared" si="708"/>
        <v>372</v>
      </c>
      <c r="BB170" s="1114">
        <f t="shared" si="708"/>
        <v>0</v>
      </c>
      <c r="BC170" s="627"/>
    </row>
    <row r="171" spans="1:55" ht="49.5" customHeight="1" thickBot="1">
      <c r="A171" s="2098"/>
      <c r="B171" s="2143"/>
      <c r="C171" s="2270" t="s">
        <v>41</v>
      </c>
      <c r="D171" s="2254"/>
      <c r="E171" s="2255"/>
      <c r="F171" s="2256"/>
      <c r="G171" s="2254"/>
      <c r="H171" s="1228"/>
      <c r="I171" s="309">
        <f>H171+I167-I170</f>
        <v>0</v>
      </c>
      <c r="J171" s="308">
        <f t="shared" ref="J171:W171" si="723">I171+J167-J170</f>
        <v>0</v>
      </c>
      <c r="K171" s="439">
        <f t="shared" si="723"/>
        <v>0</v>
      </c>
      <c r="L171" s="237">
        <f t="shared" si="723"/>
        <v>0</v>
      </c>
      <c r="M171" s="236">
        <f t="shared" si="723"/>
        <v>0</v>
      </c>
      <c r="N171" s="235">
        <f t="shared" si="723"/>
        <v>0</v>
      </c>
      <c r="O171" s="237">
        <f t="shared" si="723"/>
        <v>0</v>
      </c>
      <c r="P171" s="237">
        <f>O171+P167-P170</f>
        <v>0</v>
      </c>
      <c r="Q171" s="1116">
        <f t="shared" si="723"/>
        <v>0</v>
      </c>
      <c r="R171" s="235">
        <f t="shared" si="723"/>
        <v>0</v>
      </c>
      <c r="S171" s="705">
        <f t="shared" si="723"/>
        <v>0</v>
      </c>
      <c r="T171" s="706">
        <f t="shared" si="723"/>
        <v>0</v>
      </c>
      <c r="U171" s="704">
        <f t="shared" si="723"/>
        <v>0</v>
      </c>
      <c r="V171" s="1991">
        <f t="shared" si="723"/>
        <v>0</v>
      </c>
      <c r="W171" s="682">
        <f t="shared" si="723"/>
        <v>0</v>
      </c>
      <c r="X171" s="680">
        <f t="shared" ref="X171" si="724">W171+X167-X170</f>
        <v>0</v>
      </c>
      <c r="Y171" s="1649">
        <f t="shared" ref="Y171" si="725">X171+Y167-Y170</f>
        <v>0</v>
      </c>
      <c r="Z171" s="680">
        <f t="shared" ref="Z171" si="726">Y171+Z167-Z170</f>
        <v>0</v>
      </c>
      <c r="AA171" s="681">
        <f t="shared" ref="AA171" si="727">Z171+AA167-AA170</f>
        <v>0</v>
      </c>
      <c r="AB171" s="682">
        <f t="shared" ref="AB171" si="728">AA171+AB167-AB170</f>
        <v>0</v>
      </c>
      <c r="AC171" s="680">
        <f t="shared" ref="AC171" si="729">AB171+AC167-AC170</f>
        <v>0</v>
      </c>
      <c r="AD171" s="1328">
        <f t="shared" ref="AD171" si="730">AC171+AD167-AD170</f>
        <v>0</v>
      </c>
      <c r="AE171" s="372">
        <f t="shared" ref="AE171" si="731">AD171+AE167-AE170</f>
        <v>0</v>
      </c>
      <c r="AF171" s="374">
        <f t="shared" ref="AF171" si="732">AE171+AF167-AF170</f>
        <v>0</v>
      </c>
      <c r="AG171" s="2045">
        <f t="shared" ref="AG171" si="733">AF171+AG167-AG170</f>
        <v>0</v>
      </c>
      <c r="AH171" s="372">
        <f t="shared" ref="AH171" si="734">AG171+AH167-AH170</f>
        <v>0</v>
      </c>
      <c r="AI171" s="706">
        <f t="shared" ref="AI171" si="735">AH171+AI167-AI170</f>
        <v>0</v>
      </c>
      <c r="AJ171" s="373">
        <f t="shared" ref="AJ171" si="736">AI171+AJ167-AJ170</f>
        <v>0</v>
      </c>
      <c r="AK171" s="372">
        <f t="shared" ref="AK171" si="737">AJ171+AK167-AK170</f>
        <v>0</v>
      </c>
      <c r="AL171" s="374">
        <f t="shared" ref="AL171" si="738">AK171+AL167-AL170</f>
        <v>0</v>
      </c>
      <c r="AM171" s="373">
        <f t="shared" ref="AM171" si="739">AL171+AM167-AM170</f>
        <v>0</v>
      </c>
      <c r="AN171" s="372">
        <f t="shared" ref="AN171" si="740">AM171+AN167-AN170</f>
        <v>0</v>
      </c>
      <c r="AO171" s="371"/>
      <c r="AP171" s="372"/>
      <c r="AQ171" s="371"/>
      <c r="AR171" s="704"/>
      <c r="AS171" s="702"/>
      <c r="AT171" s="704"/>
      <c r="AU171" s="705"/>
      <c r="AV171" s="706"/>
      <c r="AW171" s="707"/>
      <c r="AX171" s="618"/>
      <c r="AY171" s="613"/>
      <c r="AZ171" s="615"/>
      <c r="BA171" s="619"/>
      <c r="BB171" s="620"/>
      <c r="BC171" s="128"/>
    </row>
    <row r="172" spans="1:55" ht="49.5" hidden="1" customHeight="1">
      <c r="A172" s="2120" t="s">
        <v>30</v>
      </c>
      <c r="B172" s="2122"/>
      <c r="C172" s="2271" t="s">
        <v>94</v>
      </c>
      <c r="D172" s="2194"/>
      <c r="E172" s="2187"/>
      <c r="F172" s="2167"/>
      <c r="G172" s="1191" t="s">
        <v>49</v>
      </c>
      <c r="H172" s="1266"/>
      <c r="I172" s="433"/>
      <c r="J172" s="485"/>
      <c r="K172" s="485"/>
      <c r="L172" s="434"/>
      <c r="M172" s="433"/>
      <c r="N172" s="1901"/>
      <c r="O172" s="434"/>
      <c r="P172" s="434"/>
      <c r="Q172" s="1930"/>
      <c r="R172" s="1901"/>
      <c r="S172" s="633"/>
      <c r="T172" s="1503"/>
      <c r="U172" s="621"/>
      <c r="V172" s="624"/>
      <c r="W172" s="2005"/>
      <c r="X172" s="367"/>
      <c r="Y172" s="369"/>
      <c r="Z172" s="368"/>
      <c r="AA172" s="624"/>
      <c r="AB172" s="370"/>
      <c r="AC172" s="368"/>
      <c r="AD172" s="333"/>
      <c r="AE172" s="368"/>
      <c r="AF172" s="367"/>
      <c r="AG172" s="370"/>
      <c r="AH172" s="368"/>
      <c r="AI172" s="368"/>
      <c r="AJ172" s="369"/>
      <c r="AK172" s="368"/>
      <c r="AL172" s="367"/>
      <c r="AM172" s="369"/>
      <c r="AN172" s="368"/>
      <c r="AO172" s="368"/>
      <c r="AP172" s="368"/>
      <c r="AQ172" s="368"/>
      <c r="AR172" s="367"/>
      <c r="AS172" s="370"/>
      <c r="AT172" s="367"/>
      <c r="AU172" s="369"/>
      <c r="AV172" s="368"/>
      <c r="AW172" s="623"/>
      <c r="AX172" s="368"/>
      <c r="AY172" s="367"/>
      <c r="AZ172" s="624"/>
      <c r="BA172" s="690"/>
      <c r="BB172" s="691"/>
      <c r="BC172" s="462"/>
    </row>
    <row r="173" spans="1:55" ht="49.5" hidden="1" customHeight="1">
      <c r="A173" s="1134"/>
      <c r="B173" s="99"/>
      <c r="C173" s="2272"/>
      <c r="D173" s="2196"/>
      <c r="E173" s="2189"/>
      <c r="F173" s="2168"/>
      <c r="G173" s="1194" t="s">
        <v>48</v>
      </c>
      <c r="H173" s="1338"/>
      <c r="I173" s="431"/>
      <c r="J173" s="486"/>
      <c r="K173" s="486"/>
      <c r="L173" s="432"/>
      <c r="M173" s="431"/>
      <c r="N173" s="1902"/>
      <c r="O173" s="432"/>
      <c r="P173" s="432"/>
      <c r="Q173" s="1931"/>
      <c r="R173" s="1902"/>
      <c r="S173" s="1963"/>
      <c r="T173" s="1504"/>
      <c r="U173" s="236"/>
      <c r="V173" s="1116"/>
      <c r="W173" s="235"/>
      <c r="X173" s="236"/>
      <c r="Y173" s="238"/>
      <c r="Z173" s="237"/>
      <c r="AA173" s="1116"/>
      <c r="AB173" s="235"/>
      <c r="AC173" s="237"/>
      <c r="AD173" s="238"/>
      <c r="AE173" s="237"/>
      <c r="AF173" s="236"/>
      <c r="AG173" s="235"/>
      <c r="AH173" s="237"/>
      <c r="AI173" s="237"/>
      <c r="AJ173" s="238"/>
      <c r="AK173" s="237"/>
      <c r="AL173" s="236"/>
      <c r="AM173" s="238"/>
      <c r="AN173" s="237"/>
      <c r="AO173" s="237"/>
      <c r="AP173" s="237"/>
      <c r="AQ173" s="237"/>
      <c r="AR173" s="236"/>
      <c r="AS173" s="235"/>
      <c r="AT173" s="236"/>
      <c r="AU173" s="238"/>
      <c r="AV173" s="237"/>
      <c r="AW173" s="350"/>
      <c r="AX173" s="237"/>
      <c r="AY173" s="236"/>
      <c r="AZ173" s="1116"/>
      <c r="BA173" s="350"/>
      <c r="BB173" s="1165"/>
      <c r="BC173" s="128"/>
    </row>
    <row r="174" spans="1:55" ht="49.5" hidden="1" customHeight="1">
      <c r="A174" s="2170" t="s">
        <v>93</v>
      </c>
      <c r="B174" s="2171"/>
      <c r="C174" s="2273"/>
      <c r="D174" s="2222"/>
      <c r="E174" s="2192"/>
      <c r="F174" s="2169"/>
      <c r="G174" s="394" t="s">
        <v>45</v>
      </c>
      <c r="H174" s="1175"/>
      <c r="I174" s="1127"/>
      <c r="J174" s="1097"/>
      <c r="K174" s="1097"/>
      <c r="L174" s="1109"/>
      <c r="M174" s="1127"/>
      <c r="N174" s="430"/>
      <c r="O174" s="1109"/>
      <c r="P174" s="1109"/>
      <c r="Q174" s="1126"/>
      <c r="R174" s="430"/>
      <c r="S174" s="1964"/>
      <c r="T174" s="345"/>
      <c r="U174" s="347"/>
      <c r="V174" s="349"/>
      <c r="W174" s="348"/>
      <c r="X174" s="347"/>
      <c r="Y174" s="346"/>
      <c r="Z174" s="345"/>
      <c r="AA174" s="349"/>
      <c r="AB174" s="348"/>
      <c r="AC174" s="345"/>
      <c r="AD174" s="346"/>
      <c r="AE174" s="345"/>
      <c r="AF174" s="347"/>
      <c r="AG174" s="348"/>
      <c r="AH174" s="345"/>
      <c r="AI174" s="345"/>
      <c r="AJ174" s="346"/>
      <c r="AK174" s="345"/>
      <c r="AL174" s="347"/>
      <c r="AM174" s="346"/>
      <c r="AN174" s="345"/>
      <c r="AO174" s="345"/>
      <c r="AP174" s="345"/>
      <c r="AQ174" s="345"/>
      <c r="AR174" s="347"/>
      <c r="AS174" s="348"/>
      <c r="AT174" s="347"/>
      <c r="AU174" s="346"/>
      <c r="AV174" s="345"/>
      <c r="AW174" s="383"/>
      <c r="AX174" s="345"/>
      <c r="AY174" s="347"/>
      <c r="AZ174" s="349"/>
      <c r="BA174" s="383"/>
      <c r="BB174" s="382"/>
      <c r="BC174" s="159"/>
    </row>
    <row r="175" spans="1:55" ht="49.5" hidden="1" customHeight="1">
      <c r="A175" s="2139" t="s">
        <v>44</v>
      </c>
      <c r="B175" s="2140"/>
      <c r="C175" s="2144" t="s">
        <v>43</v>
      </c>
      <c r="D175" s="2144"/>
      <c r="E175" s="2145"/>
      <c r="F175" s="2146"/>
      <c r="G175" s="2144"/>
      <c r="H175" s="437"/>
      <c r="I175" s="1113"/>
      <c r="J175" s="333"/>
      <c r="K175" s="333"/>
      <c r="L175" s="332"/>
      <c r="M175" s="1113"/>
      <c r="N175" s="331"/>
      <c r="O175" s="332"/>
      <c r="P175" s="332"/>
      <c r="Q175" s="1112"/>
      <c r="R175" s="331"/>
      <c r="S175" s="653"/>
      <c r="T175" s="656"/>
      <c r="U175" s="652"/>
      <c r="V175" s="654"/>
      <c r="W175" s="655"/>
      <c r="X175" s="652"/>
      <c r="Y175" s="653"/>
      <c r="Z175" s="656"/>
      <c r="AA175" s="654"/>
      <c r="AB175" s="655"/>
      <c r="AC175" s="656"/>
      <c r="AD175" s="653"/>
      <c r="AE175" s="656"/>
      <c r="AF175" s="652"/>
      <c r="AG175" s="655"/>
      <c r="AH175" s="656"/>
      <c r="AI175" s="656"/>
      <c r="AJ175" s="653"/>
      <c r="AK175" s="656"/>
      <c r="AL175" s="652"/>
      <c r="AM175" s="653"/>
      <c r="AN175" s="656"/>
      <c r="AO175" s="656"/>
      <c r="AP175" s="656"/>
      <c r="AQ175" s="656"/>
      <c r="AR175" s="652"/>
      <c r="AS175" s="655"/>
      <c r="AT175" s="652"/>
      <c r="AU175" s="653"/>
      <c r="AV175" s="656"/>
      <c r="AW175" s="657"/>
      <c r="AX175" s="656"/>
      <c r="AY175" s="652"/>
      <c r="AZ175" s="654"/>
      <c r="BA175" s="657"/>
      <c r="BB175" s="658"/>
      <c r="BC175" s="659"/>
    </row>
    <row r="176" spans="1:55" ht="49.5" hidden="1" customHeight="1">
      <c r="A176" s="2141"/>
      <c r="B176" s="2142"/>
      <c r="C176" s="2148" t="s">
        <v>42</v>
      </c>
      <c r="D176" s="2148"/>
      <c r="E176" s="2149"/>
      <c r="F176" s="2141"/>
      <c r="G176" s="2102"/>
      <c r="H176" s="420"/>
      <c r="I176" s="245"/>
      <c r="J176" s="247"/>
      <c r="K176" s="247"/>
      <c r="L176" s="246"/>
      <c r="M176" s="245"/>
      <c r="N176" s="244"/>
      <c r="O176" s="246"/>
      <c r="P176" s="246"/>
      <c r="Q176" s="387"/>
      <c r="R176" s="244"/>
      <c r="S176" s="333"/>
      <c r="T176" s="332"/>
      <c r="U176" s="1113"/>
      <c r="V176" s="1112"/>
      <c r="W176" s="331"/>
      <c r="X176" s="1113"/>
      <c r="Y176" s="333"/>
      <c r="Z176" s="332"/>
      <c r="AA176" s="1112"/>
      <c r="AB176" s="331"/>
      <c r="AC176" s="332"/>
      <c r="AD176" s="333"/>
      <c r="AE176" s="332"/>
      <c r="AF176" s="1113"/>
      <c r="AG176" s="331"/>
      <c r="AH176" s="332"/>
      <c r="AI176" s="332"/>
      <c r="AJ176" s="333"/>
      <c r="AK176" s="332"/>
      <c r="AL176" s="1113"/>
      <c r="AM176" s="333"/>
      <c r="AN176" s="332"/>
      <c r="AO176" s="332"/>
      <c r="AP176" s="332"/>
      <c r="AQ176" s="332"/>
      <c r="AR176" s="1113"/>
      <c r="AS176" s="331"/>
      <c r="AT176" s="1113"/>
      <c r="AU176" s="333"/>
      <c r="AV176" s="332"/>
      <c r="AW176" s="437"/>
      <c r="AX176" s="332"/>
      <c r="AY176" s="1113"/>
      <c r="AZ176" s="1112"/>
      <c r="BA176" s="437"/>
      <c r="BB176" s="1114"/>
      <c r="BC176" s="627"/>
    </row>
    <row r="177" spans="1:55" ht="49.5" hidden="1" customHeight="1" thickBot="1">
      <c r="A177" s="2098"/>
      <c r="B177" s="2143"/>
      <c r="C177" s="2254" t="s">
        <v>41</v>
      </c>
      <c r="D177" s="2254"/>
      <c r="E177" s="2255"/>
      <c r="F177" s="2256"/>
      <c r="G177" s="2254"/>
      <c r="H177" s="350"/>
      <c r="I177" s="236"/>
      <c r="J177" s="238"/>
      <c r="K177" s="238"/>
      <c r="L177" s="237"/>
      <c r="M177" s="236"/>
      <c r="N177" s="235"/>
      <c r="O177" s="237"/>
      <c r="P177" s="237"/>
      <c r="Q177" s="1116"/>
      <c r="R177" s="235"/>
      <c r="S177" s="614"/>
      <c r="T177" s="618"/>
      <c r="U177" s="613"/>
      <c r="V177" s="615"/>
      <c r="W177" s="616"/>
      <c r="X177" s="613"/>
      <c r="Y177" s="614"/>
      <c r="Z177" s="618"/>
      <c r="AA177" s="615"/>
      <c r="AB177" s="616"/>
      <c r="AC177" s="618"/>
      <c r="AD177" s="614"/>
      <c r="AE177" s="618"/>
      <c r="AF177" s="613"/>
      <c r="AG177" s="616"/>
      <c r="AH177" s="618"/>
      <c r="AI177" s="618"/>
      <c r="AJ177" s="614"/>
      <c r="AK177" s="618"/>
      <c r="AL177" s="613"/>
      <c r="AM177" s="614"/>
      <c r="AN177" s="618"/>
      <c r="AO177" s="618"/>
      <c r="AP177" s="618"/>
      <c r="AQ177" s="618"/>
      <c r="AR177" s="613"/>
      <c r="AS177" s="616"/>
      <c r="AT177" s="613"/>
      <c r="AU177" s="614"/>
      <c r="AV177" s="618"/>
      <c r="AW177" s="619"/>
      <c r="AX177" s="618"/>
      <c r="AY177" s="613"/>
      <c r="AZ177" s="615"/>
      <c r="BA177" s="619"/>
      <c r="BB177" s="620"/>
      <c r="BC177" s="708"/>
    </row>
    <row r="178" spans="1:55" ht="49.5" hidden="1" customHeight="1">
      <c r="A178" s="1197"/>
      <c r="B178" s="214"/>
      <c r="C178" s="2209" t="s">
        <v>92</v>
      </c>
      <c r="D178" s="2210"/>
      <c r="E178" s="2210"/>
      <c r="F178" s="2210"/>
      <c r="G178" s="2210"/>
      <c r="H178" s="623"/>
      <c r="I178" s="367"/>
      <c r="J178" s="369"/>
      <c r="K178" s="369"/>
      <c r="L178" s="368"/>
      <c r="M178" s="367"/>
      <c r="N178" s="370"/>
      <c r="O178" s="368"/>
      <c r="P178" s="368"/>
      <c r="Q178" s="624"/>
      <c r="R178" s="370"/>
      <c r="S178" s="1968"/>
      <c r="T178" s="1513"/>
      <c r="U178" s="709"/>
      <c r="V178" s="641"/>
      <c r="W178" s="642"/>
      <c r="X178" s="640"/>
      <c r="Y178" s="369"/>
      <c r="Z178" s="368"/>
      <c r="AA178" s="624"/>
      <c r="AB178" s="642"/>
      <c r="AC178" s="622"/>
      <c r="AD178" s="643"/>
      <c r="AE178" s="622"/>
      <c r="AF178" s="640"/>
      <c r="AG178" s="642"/>
      <c r="AH178" s="622"/>
      <c r="AI178" s="622"/>
      <c r="AJ178" s="643"/>
      <c r="AK178" s="622"/>
      <c r="AL178" s="640"/>
      <c r="AM178" s="643"/>
      <c r="AN178" s="622"/>
      <c r="AO178" s="622"/>
      <c r="AP178" s="622"/>
      <c r="AQ178" s="622"/>
      <c r="AR178" s="640"/>
      <c r="AS178" s="642"/>
      <c r="AT178" s="640"/>
      <c r="AU178" s="643"/>
      <c r="AV178" s="622"/>
      <c r="AW178" s="644"/>
      <c r="AX178" s="622"/>
      <c r="AY178" s="640"/>
      <c r="AZ178" s="641"/>
      <c r="BA178" s="644"/>
      <c r="BB178" s="645"/>
      <c r="BC178" s="646"/>
    </row>
    <row r="179" spans="1:55" ht="49.5" hidden="1" customHeight="1">
      <c r="A179" s="1138"/>
      <c r="B179" s="181"/>
      <c r="C179" s="2269" t="s">
        <v>50</v>
      </c>
      <c r="D179" s="2148"/>
      <c r="E179" s="2148"/>
      <c r="F179" s="2148"/>
      <c r="G179" s="2148"/>
      <c r="H179" s="590"/>
      <c r="I179" s="1104"/>
      <c r="J179" s="366"/>
      <c r="K179" s="366"/>
      <c r="L179" s="365"/>
      <c r="M179" s="1104"/>
      <c r="N179" s="364"/>
      <c r="O179" s="365"/>
      <c r="P179" s="365"/>
      <c r="Q179" s="1103"/>
      <c r="R179" s="364"/>
      <c r="S179" s="711"/>
      <c r="T179" s="1514"/>
      <c r="U179" s="710"/>
      <c r="V179" s="1992"/>
      <c r="W179" s="2010"/>
      <c r="X179" s="626"/>
      <c r="Y179" s="589"/>
      <c r="Z179" s="648"/>
      <c r="AA179" s="647"/>
      <c r="AB179" s="588"/>
      <c r="AC179" s="648"/>
      <c r="AD179" s="589"/>
      <c r="AE179" s="648"/>
      <c r="AF179" s="626"/>
      <c r="AG179" s="588"/>
      <c r="AH179" s="648"/>
      <c r="AI179" s="648"/>
      <c r="AJ179" s="589"/>
      <c r="AK179" s="648"/>
      <c r="AL179" s="626"/>
      <c r="AM179" s="589"/>
      <c r="AN179" s="648"/>
      <c r="AO179" s="648"/>
      <c r="AP179" s="648"/>
      <c r="AQ179" s="648"/>
      <c r="AR179" s="626"/>
      <c r="AS179" s="588"/>
      <c r="AT179" s="626"/>
      <c r="AU179" s="589"/>
      <c r="AV179" s="648"/>
      <c r="AW179" s="649"/>
      <c r="AX179" s="648"/>
      <c r="AY179" s="626"/>
      <c r="AZ179" s="647"/>
      <c r="BA179" s="649"/>
      <c r="BB179" s="650"/>
      <c r="BC179" s="651"/>
    </row>
    <row r="180" spans="1:55" ht="49.5" hidden="1" customHeight="1" thickBot="1">
      <c r="A180" s="1148"/>
      <c r="B180" s="204"/>
      <c r="C180" s="2270" t="s">
        <v>51</v>
      </c>
      <c r="D180" s="2254"/>
      <c r="E180" s="2254"/>
      <c r="F180" s="2254"/>
      <c r="G180" s="2254"/>
      <c r="H180" s="350"/>
      <c r="I180" s="236"/>
      <c r="J180" s="238"/>
      <c r="K180" s="238"/>
      <c r="L180" s="237"/>
      <c r="M180" s="236"/>
      <c r="N180" s="235"/>
      <c r="O180" s="237"/>
      <c r="P180" s="237"/>
      <c r="Q180" s="1116"/>
      <c r="R180" s="235"/>
      <c r="S180" s="711"/>
      <c r="T180" s="1514"/>
      <c r="U180" s="626"/>
      <c r="V180" s="647"/>
      <c r="W180" s="588"/>
      <c r="X180" s="626"/>
      <c r="Y180" s="589"/>
      <c r="Z180" s="648"/>
      <c r="AA180" s="647"/>
      <c r="AB180" s="588"/>
      <c r="AC180" s="648"/>
      <c r="AD180" s="589"/>
      <c r="AE180" s="648"/>
      <c r="AF180" s="626"/>
      <c r="AG180" s="588"/>
      <c r="AH180" s="648"/>
      <c r="AI180" s="648"/>
      <c r="AJ180" s="589"/>
      <c r="AK180" s="648"/>
      <c r="AL180" s="626"/>
      <c r="AM180" s="589"/>
      <c r="AN180" s="648"/>
      <c r="AO180" s="648"/>
      <c r="AP180" s="648"/>
      <c r="AQ180" s="648"/>
      <c r="AR180" s="626"/>
      <c r="AS180" s="588"/>
      <c r="AT180" s="626"/>
      <c r="AU180" s="589"/>
      <c r="AV180" s="648"/>
      <c r="AW180" s="649"/>
      <c r="AX180" s="648"/>
      <c r="AY180" s="626"/>
      <c r="AZ180" s="647"/>
      <c r="BA180" s="649"/>
      <c r="BB180" s="650"/>
      <c r="BC180" s="651"/>
    </row>
    <row r="181" spans="1:55" ht="49.5" hidden="1" customHeight="1">
      <c r="A181" s="2120" t="s">
        <v>89</v>
      </c>
      <c r="B181" s="2122"/>
      <c r="C181" s="2263" t="s">
        <v>91</v>
      </c>
      <c r="D181" s="2264"/>
      <c r="E181" s="1196"/>
      <c r="F181" s="2167"/>
      <c r="G181" s="1191" t="s">
        <v>49</v>
      </c>
      <c r="H181" s="1266"/>
      <c r="I181" s="433"/>
      <c r="J181" s="485"/>
      <c r="K181" s="485"/>
      <c r="L181" s="434"/>
      <c r="M181" s="433"/>
      <c r="N181" s="1901"/>
      <c r="O181" s="434"/>
      <c r="P181" s="434"/>
      <c r="Q181" s="1930"/>
      <c r="R181" s="1901"/>
      <c r="S181" s="633"/>
      <c r="T181" s="1503"/>
      <c r="U181" s="367"/>
      <c r="V181" s="1987"/>
      <c r="W181" s="370"/>
      <c r="X181" s="367"/>
      <c r="Y181" s="369"/>
      <c r="Z181" s="368"/>
      <c r="AA181" s="624"/>
      <c r="AB181" s="370"/>
      <c r="AC181" s="368"/>
      <c r="AD181" s="369"/>
      <c r="AE181" s="368"/>
      <c r="AF181" s="367"/>
      <c r="AG181" s="370"/>
      <c r="AH181" s="368"/>
      <c r="AI181" s="368"/>
      <c r="AJ181" s="369"/>
      <c r="AK181" s="368"/>
      <c r="AL181" s="367"/>
      <c r="AM181" s="369"/>
      <c r="AN181" s="368"/>
      <c r="AO181" s="368"/>
      <c r="AP181" s="368"/>
      <c r="AQ181" s="368"/>
      <c r="AR181" s="367"/>
      <c r="AS181" s="370"/>
      <c r="AT181" s="367"/>
      <c r="AU181" s="369"/>
      <c r="AV181" s="368"/>
      <c r="AW181" s="623"/>
      <c r="AX181" s="368"/>
      <c r="AY181" s="367"/>
      <c r="AZ181" s="624"/>
      <c r="BA181" s="690"/>
      <c r="BB181" s="691"/>
      <c r="BC181" s="462"/>
    </row>
    <row r="182" spans="1:55" ht="49.5" hidden="1" customHeight="1">
      <c r="A182" s="1134"/>
      <c r="B182" s="99"/>
      <c r="C182" s="2265"/>
      <c r="D182" s="2266"/>
      <c r="E182" s="1190"/>
      <c r="F182" s="2168"/>
      <c r="G182" s="1194" t="s">
        <v>48</v>
      </c>
      <c r="H182" s="1338"/>
      <c r="I182" s="431"/>
      <c r="J182" s="486"/>
      <c r="K182" s="486"/>
      <c r="L182" s="432"/>
      <c r="M182" s="431"/>
      <c r="N182" s="1902"/>
      <c r="O182" s="432"/>
      <c r="P182" s="432"/>
      <c r="Q182" s="1931"/>
      <c r="R182" s="1902"/>
      <c r="S182" s="1963"/>
      <c r="T182" s="237"/>
      <c r="U182" s="236"/>
      <c r="V182" s="1116"/>
      <c r="W182" s="235"/>
      <c r="X182" s="236"/>
      <c r="Y182" s="238"/>
      <c r="Z182" s="237"/>
      <c r="AA182" s="1116"/>
      <c r="AB182" s="235"/>
      <c r="AC182" s="237"/>
      <c r="AD182" s="238"/>
      <c r="AE182" s="237"/>
      <c r="AF182" s="236"/>
      <c r="AG182" s="235"/>
      <c r="AH182" s="237"/>
      <c r="AI182" s="237"/>
      <c r="AJ182" s="238"/>
      <c r="AK182" s="237"/>
      <c r="AL182" s="236"/>
      <c r="AM182" s="238"/>
      <c r="AN182" s="237"/>
      <c r="AO182" s="237"/>
      <c r="AP182" s="237"/>
      <c r="AQ182" s="237"/>
      <c r="AR182" s="236"/>
      <c r="AS182" s="235"/>
      <c r="AT182" s="236"/>
      <c r="AU182" s="238"/>
      <c r="AV182" s="237"/>
      <c r="AW182" s="350"/>
      <c r="AX182" s="237"/>
      <c r="AY182" s="236"/>
      <c r="AZ182" s="1116"/>
      <c r="BA182" s="350"/>
      <c r="BB182" s="1165"/>
      <c r="BC182" s="128"/>
    </row>
    <row r="183" spans="1:55" ht="49.5" hidden="1" customHeight="1">
      <c r="A183" s="2170" t="s">
        <v>90</v>
      </c>
      <c r="B183" s="2171"/>
      <c r="C183" s="2267"/>
      <c r="D183" s="2268"/>
      <c r="E183" s="1142" t="s">
        <v>86</v>
      </c>
      <c r="F183" s="2169"/>
      <c r="G183" s="394" t="s">
        <v>45</v>
      </c>
      <c r="H183" s="1175"/>
      <c r="I183" s="1127"/>
      <c r="J183" s="1097"/>
      <c r="K183" s="1097"/>
      <c r="L183" s="1109"/>
      <c r="M183" s="1127"/>
      <c r="N183" s="430"/>
      <c r="O183" s="1109"/>
      <c r="P183" s="1109"/>
      <c r="Q183" s="1126"/>
      <c r="R183" s="430"/>
      <c r="S183" s="346"/>
      <c r="T183" s="345"/>
      <c r="U183" s="347"/>
      <c r="V183" s="349"/>
      <c r="W183" s="348"/>
      <c r="X183" s="347"/>
      <c r="Y183" s="346"/>
      <c r="Z183" s="345"/>
      <c r="AA183" s="349"/>
      <c r="AB183" s="348"/>
      <c r="AC183" s="345"/>
      <c r="AD183" s="346"/>
      <c r="AE183" s="345"/>
      <c r="AF183" s="347"/>
      <c r="AG183" s="348"/>
      <c r="AH183" s="345"/>
      <c r="AI183" s="345"/>
      <c r="AJ183" s="346"/>
      <c r="AK183" s="345"/>
      <c r="AL183" s="347"/>
      <c r="AM183" s="346"/>
      <c r="AN183" s="345"/>
      <c r="AO183" s="345"/>
      <c r="AP183" s="345"/>
      <c r="AQ183" s="345"/>
      <c r="AR183" s="347"/>
      <c r="AS183" s="348"/>
      <c r="AT183" s="347"/>
      <c r="AU183" s="346"/>
      <c r="AV183" s="345"/>
      <c r="AW183" s="383"/>
      <c r="AX183" s="345"/>
      <c r="AY183" s="347"/>
      <c r="AZ183" s="349"/>
      <c r="BA183" s="383"/>
      <c r="BB183" s="382"/>
      <c r="BC183" s="159"/>
    </row>
    <row r="184" spans="1:55" ht="49.5" hidden="1" customHeight="1">
      <c r="A184" s="2139" t="s">
        <v>44</v>
      </c>
      <c r="B184" s="2140"/>
      <c r="C184" s="2144" t="s">
        <v>43</v>
      </c>
      <c r="D184" s="2144"/>
      <c r="E184" s="2145"/>
      <c r="F184" s="2146"/>
      <c r="G184" s="2144"/>
      <c r="H184" s="1171"/>
      <c r="I184" s="255"/>
      <c r="J184" s="257"/>
      <c r="K184" s="257"/>
      <c r="L184" s="256"/>
      <c r="M184" s="255"/>
      <c r="N184" s="258"/>
      <c r="O184" s="256"/>
      <c r="P184" s="256"/>
      <c r="Q184" s="1117"/>
      <c r="R184" s="258"/>
      <c r="S184" s="580"/>
      <c r="T184" s="582"/>
      <c r="U184" s="579"/>
      <c r="V184" s="581"/>
      <c r="W184" s="578"/>
      <c r="X184" s="579"/>
      <c r="Y184" s="580"/>
      <c r="Z184" s="582"/>
      <c r="AA184" s="581"/>
      <c r="AB184" s="578"/>
      <c r="AC184" s="582"/>
      <c r="AD184" s="580"/>
      <c r="AE184" s="582"/>
      <c r="AF184" s="579"/>
      <c r="AG184" s="578"/>
      <c r="AH184" s="582"/>
      <c r="AI184" s="582"/>
      <c r="AJ184" s="580"/>
      <c r="AK184" s="582"/>
      <c r="AL184" s="579"/>
      <c r="AM184" s="580"/>
      <c r="AN184" s="582"/>
      <c r="AO184" s="582"/>
      <c r="AP184" s="582"/>
      <c r="AQ184" s="582"/>
      <c r="AR184" s="579"/>
      <c r="AS184" s="578"/>
      <c r="AT184" s="579"/>
      <c r="AU184" s="580"/>
      <c r="AV184" s="582"/>
      <c r="AW184" s="585"/>
      <c r="AX184" s="582"/>
      <c r="AY184" s="579"/>
      <c r="AZ184" s="581"/>
      <c r="BA184" s="585"/>
      <c r="BB184" s="586"/>
      <c r="BC184" s="587"/>
    </row>
    <row r="185" spans="1:55" ht="49.5" hidden="1" customHeight="1">
      <c r="A185" s="2141"/>
      <c r="B185" s="2142"/>
      <c r="C185" s="2148" t="s">
        <v>42</v>
      </c>
      <c r="D185" s="2148"/>
      <c r="E185" s="2149"/>
      <c r="F185" s="2141"/>
      <c r="G185" s="2102"/>
      <c r="H185" s="420"/>
      <c r="I185" s="245"/>
      <c r="J185" s="247"/>
      <c r="K185" s="247"/>
      <c r="L185" s="246"/>
      <c r="M185" s="245"/>
      <c r="N185" s="244"/>
      <c r="O185" s="246"/>
      <c r="P185" s="246"/>
      <c r="Q185" s="387"/>
      <c r="R185" s="244"/>
      <c r="S185" s="366"/>
      <c r="T185" s="365"/>
      <c r="U185" s="1104"/>
      <c r="V185" s="1103"/>
      <c r="W185" s="364"/>
      <c r="X185" s="1104"/>
      <c r="Y185" s="366"/>
      <c r="Z185" s="365"/>
      <c r="AA185" s="1103"/>
      <c r="AB185" s="364"/>
      <c r="AC185" s="365"/>
      <c r="AD185" s="366"/>
      <c r="AE185" s="365"/>
      <c r="AF185" s="1104"/>
      <c r="AG185" s="364"/>
      <c r="AH185" s="365"/>
      <c r="AI185" s="365"/>
      <c r="AJ185" s="366"/>
      <c r="AK185" s="365"/>
      <c r="AL185" s="1104"/>
      <c r="AM185" s="366"/>
      <c r="AN185" s="365"/>
      <c r="AO185" s="365"/>
      <c r="AP185" s="365"/>
      <c r="AQ185" s="365"/>
      <c r="AR185" s="1104"/>
      <c r="AS185" s="364"/>
      <c r="AT185" s="1104"/>
      <c r="AU185" s="366"/>
      <c r="AV185" s="365"/>
      <c r="AW185" s="590"/>
      <c r="AX185" s="365"/>
      <c r="AY185" s="1104"/>
      <c r="AZ185" s="1103"/>
      <c r="BA185" s="590"/>
      <c r="BB185" s="1105"/>
      <c r="BC185" s="210"/>
    </row>
    <row r="186" spans="1:55" ht="49.5" hidden="1" customHeight="1" thickBot="1">
      <c r="A186" s="2098"/>
      <c r="B186" s="2143"/>
      <c r="C186" s="2254" t="s">
        <v>41</v>
      </c>
      <c r="D186" s="2254"/>
      <c r="E186" s="2255"/>
      <c r="F186" s="2152"/>
      <c r="G186" s="2181"/>
      <c r="H186" s="350"/>
      <c r="I186" s="236"/>
      <c r="J186" s="238"/>
      <c r="K186" s="238"/>
      <c r="L186" s="237"/>
      <c r="M186" s="236"/>
      <c r="N186" s="235"/>
      <c r="O186" s="237"/>
      <c r="P186" s="237"/>
      <c r="Q186" s="1116"/>
      <c r="R186" s="235"/>
      <c r="S186" s="407"/>
      <c r="T186" s="406"/>
      <c r="U186" s="405"/>
      <c r="V186" s="404"/>
      <c r="W186" s="408"/>
      <c r="X186" s="405"/>
      <c r="Y186" s="407"/>
      <c r="Z186" s="406"/>
      <c r="AA186" s="404"/>
      <c r="AB186" s="408"/>
      <c r="AC186" s="406"/>
      <c r="AD186" s="407"/>
      <c r="AE186" s="406"/>
      <c r="AF186" s="405"/>
      <c r="AG186" s="408"/>
      <c r="AH186" s="406"/>
      <c r="AI186" s="406"/>
      <c r="AJ186" s="407"/>
      <c r="AK186" s="406"/>
      <c r="AL186" s="405"/>
      <c r="AM186" s="407"/>
      <c r="AN186" s="406"/>
      <c r="AO186" s="406"/>
      <c r="AP186" s="406"/>
      <c r="AQ186" s="406"/>
      <c r="AR186" s="405"/>
      <c r="AS186" s="408"/>
      <c r="AT186" s="405"/>
      <c r="AU186" s="407"/>
      <c r="AV186" s="406"/>
      <c r="AW186" s="403"/>
      <c r="AX186" s="406"/>
      <c r="AY186" s="405"/>
      <c r="AZ186" s="404"/>
      <c r="BA186" s="403"/>
      <c r="BB186" s="402"/>
      <c r="BC186" s="401"/>
    </row>
    <row r="187" spans="1:55" ht="49.5" hidden="1" customHeight="1">
      <c r="A187" s="2120" t="s">
        <v>89</v>
      </c>
      <c r="B187" s="2122"/>
      <c r="C187" s="2263" t="s">
        <v>88</v>
      </c>
      <c r="D187" s="2264"/>
      <c r="E187" s="1196"/>
      <c r="F187" s="2167"/>
      <c r="G187" s="1191" t="s">
        <v>49</v>
      </c>
      <c r="H187" s="1266"/>
      <c r="I187" s="433"/>
      <c r="J187" s="485"/>
      <c r="K187" s="485"/>
      <c r="L187" s="434"/>
      <c r="M187" s="433"/>
      <c r="N187" s="1901"/>
      <c r="O187" s="434"/>
      <c r="P187" s="434"/>
      <c r="Q187" s="1930"/>
      <c r="R187" s="1901"/>
      <c r="S187" s="369"/>
      <c r="T187" s="368"/>
      <c r="U187" s="367"/>
      <c r="V187" s="624"/>
      <c r="W187" s="370"/>
      <c r="X187" s="367"/>
      <c r="Y187" s="369"/>
      <c r="Z187" s="368"/>
      <c r="AA187" s="624"/>
      <c r="AB187" s="370"/>
      <c r="AC187" s="368"/>
      <c r="AD187" s="369"/>
      <c r="AE187" s="368"/>
      <c r="AF187" s="367"/>
      <c r="AG187" s="370"/>
      <c r="AH187" s="368"/>
      <c r="AI187" s="368"/>
      <c r="AJ187" s="369"/>
      <c r="AK187" s="368"/>
      <c r="AL187" s="367"/>
      <c r="AM187" s="369"/>
      <c r="AN187" s="368"/>
      <c r="AO187" s="368"/>
      <c r="AP187" s="368"/>
      <c r="AQ187" s="368"/>
      <c r="AR187" s="367"/>
      <c r="AS187" s="370"/>
      <c r="AT187" s="367"/>
      <c r="AU187" s="369"/>
      <c r="AV187" s="368"/>
      <c r="AW187" s="623"/>
      <c r="AX187" s="368"/>
      <c r="AY187" s="367"/>
      <c r="AZ187" s="624"/>
      <c r="BA187" s="690"/>
      <c r="BB187" s="691"/>
      <c r="BC187" s="462"/>
    </row>
    <row r="188" spans="1:55" ht="49.5" hidden="1" customHeight="1">
      <c r="A188" s="1134"/>
      <c r="B188" s="99"/>
      <c r="C188" s="2265"/>
      <c r="D188" s="2266"/>
      <c r="E188" s="1190"/>
      <c r="F188" s="2168"/>
      <c r="G188" s="1194" t="s">
        <v>48</v>
      </c>
      <c r="H188" s="1338"/>
      <c r="I188" s="431"/>
      <c r="J188" s="486"/>
      <c r="K188" s="486"/>
      <c r="L188" s="432"/>
      <c r="M188" s="431"/>
      <c r="N188" s="1902"/>
      <c r="O188" s="432"/>
      <c r="P188" s="432"/>
      <c r="Q188" s="1931"/>
      <c r="R188" s="1902"/>
      <c r="S188" s="238"/>
      <c r="T188" s="237"/>
      <c r="U188" s="236"/>
      <c r="V188" s="1116"/>
      <c r="W188" s="235"/>
      <c r="X188" s="236"/>
      <c r="Y188" s="238"/>
      <c r="Z188" s="237"/>
      <c r="AA188" s="1116"/>
      <c r="AB188" s="235"/>
      <c r="AC188" s="237"/>
      <c r="AD188" s="238"/>
      <c r="AE188" s="237"/>
      <c r="AF188" s="236"/>
      <c r="AG188" s="235"/>
      <c r="AH188" s="237"/>
      <c r="AI188" s="237"/>
      <c r="AJ188" s="238"/>
      <c r="AK188" s="237"/>
      <c r="AL188" s="236"/>
      <c r="AM188" s="238"/>
      <c r="AN188" s="237"/>
      <c r="AO188" s="237"/>
      <c r="AP188" s="237"/>
      <c r="AQ188" s="237"/>
      <c r="AR188" s="236"/>
      <c r="AS188" s="235"/>
      <c r="AT188" s="236"/>
      <c r="AU188" s="238"/>
      <c r="AV188" s="237"/>
      <c r="AW188" s="350"/>
      <c r="AX188" s="237"/>
      <c r="AY188" s="236"/>
      <c r="AZ188" s="1116"/>
      <c r="BA188" s="350"/>
      <c r="BB188" s="1165"/>
      <c r="BC188" s="128"/>
    </row>
    <row r="189" spans="1:55" ht="49.5" hidden="1" customHeight="1">
      <c r="A189" s="2170" t="s">
        <v>87</v>
      </c>
      <c r="B189" s="2171"/>
      <c r="C189" s="2267"/>
      <c r="D189" s="2268"/>
      <c r="E189" s="1142" t="s">
        <v>86</v>
      </c>
      <c r="F189" s="2169"/>
      <c r="G189" s="394" t="s">
        <v>45</v>
      </c>
      <c r="H189" s="1175"/>
      <c r="I189" s="1127"/>
      <c r="J189" s="1097"/>
      <c r="K189" s="1097"/>
      <c r="L189" s="1109"/>
      <c r="M189" s="1127"/>
      <c r="N189" s="430"/>
      <c r="O189" s="1109"/>
      <c r="P189" s="1109"/>
      <c r="Q189" s="1126"/>
      <c r="R189" s="430"/>
      <c r="S189" s="346"/>
      <c r="T189" s="345"/>
      <c r="U189" s="347"/>
      <c r="V189" s="349"/>
      <c r="W189" s="348"/>
      <c r="X189" s="347"/>
      <c r="Y189" s="346"/>
      <c r="Z189" s="345"/>
      <c r="AA189" s="349"/>
      <c r="AB189" s="348"/>
      <c r="AC189" s="345"/>
      <c r="AD189" s="346"/>
      <c r="AE189" s="345"/>
      <c r="AF189" s="347"/>
      <c r="AG189" s="348"/>
      <c r="AH189" s="345"/>
      <c r="AI189" s="345"/>
      <c r="AJ189" s="346"/>
      <c r="AK189" s="345"/>
      <c r="AL189" s="347"/>
      <c r="AM189" s="346"/>
      <c r="AN189" s="345"/>
      <c r="AO189" s="345"/>
      <c r="AP189" s="345"/>
      <c r="AQ189" s="345"/>
      <c r="AR189" s="347"/>
      <c r="AS189" s="348"/>
      <c r="AT189" s="347"/>
      <c r="AU189" s="346"/>
      <c r="AV189" s="345"/>
      <c r="AW189" s="383"/>
      <c r="AX189" s="345"/>
      <c r="AY189" s="347"/>
      <c r="AZ189" s="349"/>
      <c r="BA189" s="383"/>
      <c r="BB189" s="382"/>
      <c r="BC189" s="159"/>
    </row>
    <row r="190" spans="1:55" ht="49.5" hidden="1" customHeight="1">
      <c r="A190" s="2139" t="s">
        <v>44</v>
      </c>
      <c r="B190" s="2140"/>
      <c r="C190" s="2144" t="s">
        <v>43</v>
      </c>
      <c r="D190" s="2144"/>
      <c r="E190" s="2145"/>
      <c r="F190" s="2146"/>
      <c r="G190" s="2144"/>
      <c r="H190" s="1171"/>
      <c r="I190" s="255"/>
      <c r="J190" s="257"/>
      <c r="K190" s="257"/>
      <c r="L190" s="256"/>
      <c r="M190" s="255"/>
      <c r="N190" s="258"/>
      <c r="O190" s="256"/>
      <c r="P190" s="256"/>
      <c r="Q190" s="1117"/>
      <c r="R190" s="258"/>
      <c r="S190" s="580"/>
      <c r="T190" s="582"/>
      <c r="U190" s="579"/>
      <c r="V190" s="581"/>
      <c r="W190" s="578"/>
      <c r="X190" s="579"/>
      <c r="Y190" s="580"/>
      <c r="Z190" s="582"/>
      <c r="AA190" s="581"/>
      <c r="AB190" s="578"/>
      <c r="AC190" s="582"/>
      <c r="AD190" s="580"/>
      <c r="AE190" s="582"/>
      <c r="AF190" s="579"/>
      <c r="AG190" s="578"/>
      <c r="AH190" s="582"/>
      <c r="AI190" s="582"/>
      <c r="AJ190" s="580"/>
      <c r="AK190" s="582"/>
      <c r="AL190" s="579"/>
      <c r="AM190" s="580"/>
      <c r="AN190" s="582"/>
      <c r="AO190" s="582"/>
      <c r="AP190" s="582"/>
      <c r="AQ190" s="582"/>
      <c r="AR190" s="579"/>
      <c r="AS190" s="578"/>
      <c r="AT190" s="579"/>
      <c r="AU190" s="580"/>
      <c r="AV190" s="582"/>
      <c r="AW190" s="585"/>
      <c r="AX190" s="582"/>
      <c r="AY190" s="579"/>
      <c r="AZ190" s="581"/>
      <c r="BA190" s="585"/>
      <c r="BB190" s="586"/>
      <c r="BC190" s="587"/>
    </row>
    <row r="191" spans="1:55" ht="49.5" hidden="1" customHeight="1">
      <c r="A191" s="2141"/>
      <c r="B191" s="2142"/>
      <c r="C191" s="2148" t="s">
        <v>42</v>
      </c>
      <c r="D191" s="2148"/>
      <c r="E191" s="2149"/>
      <c r="F191" s="2141"/>
      <c r="G191" s="2102"/>
      <c r="H191" s="420"/>
      <c r="I191" s="245"/>
      <c r="J191" s="247"/>
      <c r="K191" s="247"/>
      <c r="L191" s="246"/>
      <c r="M191" s="245"/>
      <c r="N191" s="244"/>
      <c r="O191" s="246"/>
      <c r="P191" s="246"/>
      <c r="Q191" s="387"/>
      <c r="R191" s="244"/>
      <c r="S191" s="366"/>
      <c r="T191" s="365"/>
      <c r="U191" s="1104"/>
      <c r="V191" s="1103"/>
      <c r="W191" s="364"/>
      <c r="X191" s="1104"/>
      <c r="Y191" s="366"/>
      <c r="Z191" s="365"/>
      <c r="AA191" s="1103"/>
      <c r="AB191" s="364"/>
      <c r="AC191" s="365"/>
      <c r="AD191" s="366"/>
      <c r="AE191" s="365"/>
      <c r="AF191" s="1104"/>
      <c r="AG191" s="364"/>
      <c r="AH191" s="365"/>
      <c r="AI191" s="365"/>
      <c r="AJ191" s="366"/>
      <c r="AK191" s="365"/>
      <c r="AL191" s="1104"/>
      <c r="AM191" s="366"/>
      <c r="AN191" s="365"/>
      <c r="AO191" s="365"/>
      <c r="AP191" s="365"/>
      <c r="AQ191" s="365"/>
      <c r="AR191" s="1104"/>
      <c r="AS191" s="364"/>
      <c r="AT191" s="1104"/>
      <c r="AU191" s="366"/>
      <c r="AV191" s="365"/>
      <c r="AW191" s="590"/>
      <c r="AX191" s="365"/>
      <c r="AY191" s="1104"/>
      <c r="AZ191" s="1103"/>
      <c r="BA191" s="590"/>
      <c r="BB191" s="1105"/>
      <c r="BC191" s="210"/>
    </row>
    <row r="192" spans="1:55" ht="49.5" hidden="1" customHeight="1" thickBot="1">
      <c r="A192" s="2098"/>
      <c r="B192" s="2143"/>
      <c r="C192" s="2254" t="s">
        <v>41</v>
      </c>
      <c r="D192" s="2254"/>
      <c r="E192" s="2255"/>
      <c r="F192" s="2152"/>
      <c r="G192" s="2181"/>
      <c r="H192" s="350"/>
      <c r="I192" s="236"/>
      <c r="J192" s="238"/>
      <c r="K192" s="238"/>
      <c r="L192" s="237"/>
      <c r="M192" s="236"/>
      <c r="N192" s="235"/>
      <c r="O192" s="237"/>
      <c r="P192" s="237"/>
      <c r="Q192" s="1116"/>
      <c r="R192" s="235"/>
      <c r="S192" s="407"/>
      <c r="T192" s="406"/>
      <c r="U192" s="405"/>
      <c r="V192" s="404"/>
      <c r="W192" s="408"/>
      <c r="X192" s="405"/>
      <c r="Y192" s="407"/>
      <c r="Z192" s="406"/>
      <c r="AA192" s="404"/>
      <c r="AB192" s="408"/>
      <c r="AC192" s="406"/>
      <c r="AD192" s="407"/>
      <c r="AE192" s="406"/>
      <c r="AF192" s="405"/>
      <c r="AG192" s="408"/>
      <c r="AH192" s="406"/>
      <c r="AI192" s="406"/>
      <c r="AJ192" s="407"/>
      <c r="AK192" s="406"/>
      <c r="AL192" s="405"/>
      <c r="AM192" s="407"/>
      <c r="AN192" s="406"/>
      <c r="AO192" s="406"/>
      <c r="AP192" s="406"/>
      <c r="AQ192" s="406"/>
      <c r="AR192" s="405"/>
      <c r="AS192" s="408"/>
      <c r="AT192" s="405"/>
      <c r="AU192" s="407"/>
      <c r="AV192" s="406"/>
      <c r="AW192" s="403"/>
      <c r="AX192" s="406"/>
      <c r="AY192" s="405"/>
      <c r="AZ192" s="404"/>
      <c r="BA192" s="403"/>
      <c r="BB192" s="402"/>
      <c r="BC192" s="401"/>
    </row>
    <row r="193" spans="1:55" ht="49.5" hidden="1" customHeight="1">
      <c r="A193" s="1129" t="s">
        <v>28</v>
      </c>
      <c r="B193" s="778"/>
      <c r="C193" s="778"/>
      <c r="D193" s="778"/>
      <c r="E193" s="778"/>
      <c r="F193" s="778"/>
      <c r="G193" s="775"/>
      <c r="H193" s="1266"/>
      <c r="I193" s="433"/>
      <c r="J193" s="485"/>
      <c r="K193" s="485"/>
      <c r="L193" s="434"/>
      <c r="M193" s="433"/>
      <c r="N193" s="1901"/>
      <c r="O193" s="434"/>
      <c r="P193" s="434"/>
      <c r="Q193" s="1930"/>
      <c r="R193" s="1901"/>
      <c r="S193" s="369"/>
      <c r="T193" s="1503"/>
      <c r="U193" s="367"/>
      <c r="V193" s="1987"/>
      <c r="W193" s="2005"/>
      <c r="X193" s="367"/>
      <c r="Y193" s="369"/>
      <c r="Z193" s="368"/>
      <c r="AA193" s="624"/>
      <c r="AB193" s="370"/>
      <c r="AC193" s="368"/>
      <c r="AD193" s="369"/>
      <c r="AE193" s="368"/>
      <c r="AF193" s="367"/>
      <c r="AG193" s="370"/>
      <c r="AH193" s="368"/>
      <c r="AI193" s="368"/>
      <c r="AJ193" s="369"/>
      <c r="AK193" s="368"/>
      <c r="AL193" s="367"/>
      <c r="AM193" s="369"/>
      <c r="AN193" s="368"/>
      <c r="AO193" s="368"/>
      <c r="AP193" s="368"/>
      <c r="AQ193" s="368"/>
      <c r="AR193" s="367"/>
      <c r="AS193" s="370"/>
      <c r="AT193" s="367"/>
      <c r="AU193" s="369"/>
      <c r="AV193" s="368"/>
      <c r="AW193" s="623"/>
      <c r="AX193" s="368"/>
      <c r="AY193" s="367"/>
      <c r="AZ193" s="624"/>
      <c r="BA193" s="690"/>
      <c r="BB193" s="691"/>
      <c r="BC193" s="462"/>
    </row>
    <row r="194" spans="1:55" ht="49.5" hidden="1" customHeight="1">
      <c r="A194" s="1134"/>
      <c r="B194" s="2"/>
      <c r="C194" s="2"/>
      <c r="D194" s="2"/>
      <c r="E194" s="2"/>
      <c r="F194" s="2"/>
      <c r="G194" s="99"/>
      <c r="H194" s="1338"/>
      <c r="I194" s="431"/>
      <c r="J194" s="486"/>
      <c r="K194" s="486"/>
      <c r="L194" s="432"/>
      <c r="M194" s="431"/>
      <c r="N194" s="1902"/>
      <c r="O194" s="432"/>
      <c r="P194" s="432"/>
      <c r="Q194" s="1931"/>
      <c r="R194" s="1902"/>
      <c r="S194" s="1963"/>
      <c r="T194" s="237"/>
      <c r="U194" s="236"/>
      <c r="V194" s="1116"/>
      <c r="W194" s="235"/>
      <c r="X194" s="236"/>
      <c r="Y194" s="238"/>
      <c r="Z194" s="237"/>
      <c r="AA194" s="1116"/>
      <c r="AB194" s="235"/>
      <c r="AC194" s="237"/>
      <c r="AD194" s="238"/>
      <c r="AE194" s="237"/>
      <c r="AF194" s="236"/>
      <c r="AG194" s="235"/>
      <c r="AH194" s="237"/>
      <c r="AI194" s="237"/>
      <c r="AJ194" s="238"/>
      <c r="AK194" s="237"/>
      <c r="AL194" s="236"/>
      <c r="AM194" s="238"/>
      <c r="AN194" s="237"/>
      <c r="AO194" s="237"/>
      <c r="AP194" s="237"/>
      <c r="AQ194" s="237"/>
      <c r="AR194" s="236"/>
      <c r="AS194" s="235"/>
      <c r="AT194" s="236"/>
      <c r="AU194" s="238"/>
      <c r="AV194" s="237"/>
      <c r="AW194" s="350"/>
      <c r="AX194" s="237"/>
      <c r="AY194" s="236"/>
      <c r="AZ194" s="1116"/>
      <c r="BA194" s="350"/>
      <c r="BB194" s="1165"/>
      <c r="BC194" s="128"/>
    </row>
    <row r="195" spans="1:55" ht="37.5" hidden="1" customHeight="1">
      <c r="A195" s="2260"/>
      <c r="B195" s="2261"/>
      <c r="C195" s="2261"/>
      <c r="D195" s="2261"/>
      <c r="E195" s="2261"/>
      <c r="F195" s="2261"/>
      <c r="G195" s="2262"/>
      <c r="H195" s="1428"/>
      <c r="I195" s="1427"/>
      <c r="J195" s="1426"/>
      <c r="K195" s="1426"/>
      <c r="L195" s="1429"/>
      <c r="M195" s="1427"/>
      <c r="N195" s="1914"/>
      <c r="O195" s="1429"/>
      <c r="P195" s="1429"/>
      <c r="Q195" s="1937"/>
      <c r="R195" s="1914"/>
      <c r="S195" s="1975"/>
      <c r="T195" s="1434"/>
      <c r="U195" s="1431"/>
      <c r="V195" s="1432"/>
      <c r="W195" s="1433"/>
      <c r="X195" s="1431"/>
      <c r="Y195" s="1430"/>
      <c r="Z195" s="1434"/>
      <c r="AA195" s="1432"/>
      <c r="AB195" s="1433"/>
      <c r="AC195" s="1434"/>
      <c r="AD195" s="1430"/>
      <c r="AE195" s="1434"/>
      <c r="AF195" s="1431"/>
      <c r="AG195" s="1433"/>
      <c r="AH195" s="1434"/>
      <c r="AI195" s="1434"/>
      <c r="AJ195" s="1430"/>
      <c r="AK195" s="1434"/>
      <c r="AL195" s="1431"/>
      <c r="AM195" s="1430"/>
      <c r="AN195" s="1434"/>
      <c r="AO195" s="1434"/>
      <c r="AP195" s="1434"/>
      <c r="AQ195" s="1434"/>
      <c r="AR195" s="1431"/>
      <c r="AS195" s="1433"/>
      <c r="AT195" s="1431"/>
      <c r="AU195" s="1430"/>
      <c r="AV195" s="1434"/>
      <c r="AW195" s="1435"/>
      <c r="AX195" s="1434"/>
      <c r="AY195" s="1431"/>
      <c r="AZ195" s="1432"/>
      <c r="BA195" s="1435"/>
      <c r="BB195" s="1436"/>
      <c r="BC195" s="1437"/>
    </row>
    <row r="196" spans="1:55" ht="37.5" hidden="1" customHeight="1">
      <c r="A196" s="2260"/>
      <c r="B196" s="2261"/>
      <c r="C196" s="2261"/>
      <c r="D196" s="2261"/>
      <c r="E196" s="2261"/>
      <c r="F196" s="2261"/>
      <c r="G196" s="2262"/>
      <c r="H196" s="1428"/>
      <c r="I196" s="1427"/>
      <c r="J196" s="1426"/>
      <c r="K196" s="1426"/>
      <c r="L196" s="1429"/>
      <c r="M196" s="1427"/>
      <c r="N196" s="1914"/>
      <c r="O196" s="1429"/>
      <c r="P196" s="1429"/>
      <c r="Q196" s="1937"/>
      <c r="R196" s="1914"/>
      <c r="S196" s="1975"/>
      <c r="T196" s="1434"/>
      <c r="U196" s="1431"/>
      <c r="V196" s="1432"/>
      <c r="W196" s="1433"/>
      <c r="X196" s="1431"/>
      <c r="Y196" s="1430"/>
      <c r="Z196" s="1434"/>
      <c r="AA196" s="1432"/>
      <c r="AB196" s="1433"/>
      <c r="AC196" s="1434"/>
      <c r="AD196" s="1430"/>
      <c r="AE196" s="1434"/>
      <c r="AF196" s="1431"/>
      <c r="AG196" s="1433"/>
      <c r="AH196" s="1434"/>
      <c r="AI196" s="1434"/>
      <c r="AJ196" s="1430"/>
      <c r="AK196" s="1434"/>
      <c r="AL196" s="1431"/>
      <c r="AM196" s="1430"/>
      <c r="AN196" s="1434"/>
      <c r="AO196" s="1434"/>
      <c r="AP196" s="1434"/>
      <c r="AQ196" s="1434"/>
      <c r="AR196" s="1431"/>
      <c r="AS196" s="1433"/>
      <c r="AT196" s="1431"/>
      <c r="AU196" s="1430"/>
      <c r="AV196" s="1434"/>
      <c r="AW196" s="1435"/>
      <c r="AX196" s="1434"/>
      <c r="AY196" s="1431"/>
      <c r="AZ196" s="1432"/>
      <c r="BA196" s="1435"/>
      <c r="BB196" s="1436"/>
      <c r="BC196" s="1437"/>
    </row>
    <row r="197" spans="1:55" ht="49.5" hidden="1" customHeight="1">
      <c r="A197" s="1248"/>
      <c r="B197" s="493"/>
      <c r="C197" s="493"/>
      <c r="D197" s="493"/>
      <c r="E197" s="493"/>
      <c r="F197" s="493"/>
      <c r="G197" s="1133"/>
      <c r="H197" s="1175"/>
      <c r="I197" s="1127"/>
      <c r="J197" s="1097"/>
      <c r="K197" s="1097"/>
      <c r="L197" s="1109"/>
      <c r="M197" s="1127"/>
      <c r="N197" s="430"/>
      <c r="O197" s="1109"/>
      <c r="P197" s="1109"/>
      <c r="Q197" s="1126"/>
      <c r="R197" s="430"/>
      <c r="S197" s="346"/>
      <c r="T197" s="345"/>
      <c r="U197" s="347"/>
      <c r="V197" s="349"/>
      <c r="W197" s="348"/>
      <c r="X197" s="347"/>
      <c r="Y197" s="346"/>
      <c r="Z197" s="345"/>
      <c r="AA197" s="349"/>
      <c r="AB197" s="348"/>
      <c r="AC197" s="345"/>
      <c r="AD197" s="346"/>
      <c r="AE197" s="345"/>
      <c r="AF197" s="347"/>
      <c r="AG197" s="348"/>
      <c r="AH197" s="345"/>
      <c r="AI197" s="345"/>
      <c r="AJ197" s="346"/>
      <c r="AK197" s="345"/>
      <c r="AL197" s="347"/>
      <c r="AM197" s="346"/>
      <c r="AN197" s="345"/>
      <c r="AO197" s="345"/>
      <c r="AP197" s="345"/>
      <c r="AQ197" s="345"/>
      <c r="AR197" s="347"/>
      <c r="AS197" s="348"/>
      <c r="AT197" s="347"/>
      <c r="AU197" s="346"/>
      <c r="AV197" s="345"/>
      <c r="AW197" s="383"/>
      <c r="AX197" s="345"/>
      <c r="AY197" s="347"/>
      <c r="AZ197" s="349"/>
      <c r="BA197" s="383"/>
      <c r="BB197" s="382"/>
      <c r="BC197" s="159"/>
    </row>
    <row r="198" spans="1:55" ht="49.5" hidden="1" customHeight="1">
      <c r="A198" s="2139" t="s">
        <v>44</v>
      </c>
      <c r="B198" s="2140"/>
      <c r="C198" s="2144" t="s">
        <v>43</v>
      </c>
      <c r="D198" s="2144"/>
      <c r="E198" s="2145"/>
      <c r="F198" s="2146"/>
      <c r="G198" s="2144"/>
      <c r="H198" s="1171"/>
      <c r="I198" s="255"/>
      <c r="J198" s="257"/>
      <c r="K198" s="257"/>
      <c r="L198" s="256"/>
      <c r="M198" s="255"/>
      <c r="N198" s="258"/>
      <c r="O198" s="256"/>
      <c r="P198" s="256"/>
      <c r="Q198" s="1117"/>
      <c r="R198" s="258"/>
      <c r="S198" s="580"/>
      <c r="T198" s="582"/>
      <c r="U198" s="579"/>
      <c r="V198" s="581"/>
      <c r="W198" s="578"/>
      <c r="X198" s="579"/>
      <c r="Y198" s="580"/>
      <c r="Z198" s="582"/>
      <c r="AA198" s="581"/>
      <c r="AB198" s="578"/>
      <c r="AC198" s="582"/>
      <c r="AD198" s="580"/>
      <c r="AE198" s="582"/>
      <c r="AF198" s="579"/>
      <c r="AG198" s="578"/>
      <c r="AH198" s="582"/>
      <c r="AI198" s="582"/>
      <c r="AJ198" s="580"/>
      <c r="AK198" s="582"/>
      <c r="AL198" s="579"/>
      <c r="AM198" s="580"/>
      <c r="AN198" s="582"/>
      <c r="AO198" s="582"/>
      <c r="AP198" s="582"/>
      <c r="AQ198" s="582"/>
      <c r="AR198" s="579"/>
      <c r="AS198" s="578"/>
      <c r="AT198" s="579"/>
      <c r="AU198" s="580"/>
      <c r="AV198" s="582"/>
      <c r="AW198" s="585"/>
      <c r="AX198" s="582"/>
      <c r="AY198" s="579"/>
      <c r="AZ198" s="581"/>
      <c r="BA198" s="585"/>
      <c r="BB198" s="586"/>
      <c r="BC198" s="587"/>
    </row>
    <row r="199" spans="1:55" ht="49.5" hidden="1" customHeight="1">
      <c r="A199" s="2141"/>
      <c r="B199" s="2142"/>
      <c r="C199" s="2148" t="s">
        <v>42</v>
      </c>
      <c r="D199" s="2148"/>
      <c r="E199" s="2149"/>
      <c r="F199" s="2141"/>
      <c r="G199" s="2102"/>
      <c r="H199" s="420"/>
      <c r="I199" s="245"/>
      <c r="J199" s="247"/>
      <c r="K199" s="247"/>
      <c r="L199" s="246"/>
      <c r="M199" s="245"/>
      <c r="N199" s="244"/>
      <c r="O199" s="246"/>
      <c r="P199" s="246"/>
      <c r="Q199" s="387"/>
      <c r="R199" s="244"/>
      <c r="S199" s="333"/>
      <c r="T199" s="332"/>
      <c r="U199" s="1113"/>
      <c r="V199" s="1112"/>
      <c r="W199" s="331"/>
      <c r="X199" s="1104"/>
      <c r="Y199" s="333"/>
      <c r="Z199" s="332"/>
      <c r="AA199" s="1112"/>
      <c r="AB199" s="331"/>
      <c r="AC199" s="332"/>
      <c r="AD199" s="333"/>
      <c r="AE199" s="332"/>
      <c r="AF199" s="1113"/>
      <c r="AG199" s="331"/>
      <c r="AH199" s="332"/>
      <c r="AI199" s="332"/>
      <c r="AJ199" s="333"/>
      <c r="AK199" s="332"/>
      <c r="AL199" s="1113"/>
      <c r="AM199" s="333"/>
      <c r="AN199" s="332"/>
      <c r="AO199" s="332"/>
      <c r="AP199" s="332"/>
      <c r="AQ199" s="332"/>
      <c r="AR199" s="1113"/>
      <c r="AS199" s="331"/>
      <c r="AT199" s="1113"/>
      <c r="AU199" s="333"/>
      <c r="AV199" s="332"/>
      <c r="AW199" s="590"/>
      <c r="AX199" s="365"/>
      <c r="AY199" s="1104"/>
      <c r="AZ199" s="1103"/>
      <c r="BA199" s="590"/>
      <c r="BB199" s="1105"/>
      <c r="BC199" s="210"/>
    </row>
    <row r="200" spans="1:55" ht="49.5" hidden="1" customHeight="1" thickBot="1">
      <c r="A200" s="2141"/>
      <c r="B200" s="2142"/>
      <c r="C200" s="2181" t="s">
        <v>41</v>
      </c>
      <c r="D200" s="2181"/>
      <c r="E200" s="2182"/>
      <c r="F200" s="2152"/>
      <c r="G200" s="2181"/>
      <c r="H200" s="350"/>
      <c r="I200" s="236"/>
      <c r="J200" s="238"/>
      <c r="K200" s="238"/>
      <c r="L200" s="237"/>
      <c r="M200" s="236"/>
      <c r="N200" s="235"/>
      <c r="O200" s="237"/>
      <c r="P200" s="237"/>
      <c r="Q200" s="1116"/>
      <c r="R200" s="235"/>
      <c r="S200" s="614"/>
      <c r="T200" s="618"/>
      <c r="U200" s="613"/>
      <c r="V200" s="615"/>
      <c r="W200" s="616"/>
      <c r="X200" s="613"/>
      <c r="Y200" s="614"/>
      <c r="Z200" s="618"/>
      <c r="AA200" s="615"/>
      <c r="AB200" s="616"/>
      <c r="AC200" s="618"/>
      <c r="AD200" s="614"/>
      <c r="AE200" s="618"/>
      <c r="AF200" s="613"/>
      <c r="AG200" s="616"/>
      <c r="AH200" s="618"/>
      <c r="AI200" s="618"/>
      <c r="AJ200" s="614"/>
      <c r="AK200" s="618"/>
      <c r="AL200" s="613"/>
      <c r="AM200" s="614"/>
      <c r="AN200" s="618"/>
      <c r="AO200" s="618"/>
      <c r="AP200" s="618"/>
      <c r="AQ200" s="618"/>
      <c r="AR200" s="613"/>
      <c r="AS200" s="616"/>
      <c r="AT200" s="613"/>
      <c r="AU200" s="614"/>
      <c r="AV200" s="618"/>
      <c r="AW200" s="619"/>
      <c r="AX200" s="618"/>
      <c r="AY200" s="613"/>
      <c r="AZ200" s="615"/>
      <c r="BA200" s="619"/>
      <c r="BB200" s="620"/>
      <c r="BC200" s="708"/>
    </row>
    <row r="201" spans="1:55" ht="49.5" hidden="1" customHeight="1">
      <c r="A201" s="2120" t="s">
        <v>28</v>
      </c>
      <c r="B201" s="2122"/>
      <c r="C201" s="2257"/>
      <c r="D201" s="2258"/>
      <c r="E201" s="1200"/>
      <c r="F201" s="2259"/>
      <c r="G201" s="1191" t="s">
        <v>49</v>
      </c>
      <c r="H201" s="1266"/>
      <c r="I201" s="433"/>
      <c r="J201" s="485"/>
      <c r="K201" s="485"/>
      <c r="L201" s="434"/>
      <c r="M201" s="433"/>
      <c r="N201" s="1901"/>
      <c r="O201" s="434"/>
      <c r="P201" s="434"/>
      <c r="Q201" s="1930"/>
      <c r="R201" s="1901"/>
      <c r="S201" s="633"/>
      <c r="T201" s="1503"/>
      <c r="U201" s="621"/>
      <c r="V201" s="1987"/>
      <c r="W201" s="2005"/>
      <c r="X201" s="367"/>
      <c r="Y201" s="369"/>
      <c r="Z201" s="368"/>
      <c r="AA201" s="624"/>
      <c r="AB201" s="370"/>
      <c r="AC201" s="368"/>
      <c r="AD201" s="369"/>
      <c r="AE201" s="368"/>
      <c r="AF201" s="367"/>
      <c r="AG201" s="370"/>
      <c r="AH201" s="368"/>
      <c r="AI201" s="368"/>
      <c r="AJ201" s="369"/>
      <c r="AK201" s="368"/>
      <c r="AL201" s="367"/>
      <c r="AM201" s="369"/>
      <c r="AN201" s="368"/>
      <c r="AO201" s="368"/>
      <c r="AP201" s="368"/>
      <c r="AQ201" s="368"/>
      <c r="AR201" s="367"/>
      <c r="AS201" s="370"/>
      <c r="AT201" s="367"/>
      <c r="AU201" s="369"/>
      <c r="AV201" s="368"/>
      <c r="AW201" s="623"/>
      <c r="AX201" s="368"/>
      <c r="AY201" s="367"/>
      <c r="AZ201" s="624"/>
      <c r="BA201" s="690"/>
      <c r="BB201" s="691"/>
      <c r="BC201" s="462"/>
    </row>
    <row r="202" spans="1:55" ht="49.5" hidden="1" customHeight="1">
      <c r="A202" s="1134"/>
      <c r="B202" s="99"/>
      <c r="C202" s="2174"/>
      <c r="D202" s="2175"/>
      <c r="E202" s="1199"/>
      <c r="F202" s="2168"/>
      <c r="G202" s="1194" t="s">
        <v>48</v>
      </c>
      <c r="H202" s="1338"/>
      <c r="I202" s="431"/>
      <c r="J202" s="486"/>
      <c r="K202" s="486"/>
      <c r="L202" s="432"/>
      <c r="M202" s="431"/>
      <c r="N202" s="1902"/>
      <c r="O202" s="432"/>
      <c r="P202" s="432"/>
      <c r="Q202" s="1931"/>
      <c r="R202" s="1902"/>
      <c r="S202" s="1963"/>
      <c r="T202" s="237"/>
      <c r="U202" s="236"/>
      <c r="V202" s="1116"/>
      <c r="W202" s="235"/>
      <c r="X202" s="236"/>
      <c r="Y202" s="238"/>
      <c r="Z202" s="237"/>
      <c r="AA202" s="1116"/>
      <c r="AB202" s="235"/>
      <c r="AC202" s="237"/>
      <c r="AD202" s="238"/>
      <c r="AE202" s="237"/>
      <c r="AF202" s="236"/>
      <c r="AG202" s="235"/>
      <c r="AH202" s="237"/>
      <c r="AI202" s="237"/>
      <c r="AJ202" s="238"/>
      <c r="AK202" s="237"/>
      <c r="AL202" s="236"/>
      <c r="AM202" s="238"/>
      <c r="AN202" s="237"/>
      <c r="AO202" s="237"/>
      <c r="AP202" s="237"/>
      <c r="AQ202" s="237"/>
      <c r="AR202" s="236"/>
      <c r="AS202" s="235"/>
      <c r="AT202" s="236"/>
      <c r="AU202" s="238"/>
      <c r="AV202" s="237"/>
      <c r="AW202" s="350"/>
      <c r="AX202" s="237"/>
      <c r="AY202" s="236"/>
      <c r="AZ202" s="1116"/>
      <c r="BA202" s="350"/>
      <c r="BB202" s="1165"/>
      <c r="BC202" s="128"/>
    </row>
    <row r="203" spans="1:55" ht="49.5" hidden="1" customHeight="1">
      <c r="A203" s="2170"/>
      <c r="B203" s="2171"/>
      <c r="C203" s="2176"/>
      <c r="D203" s="2177"/>
      <c r="E203" s="161" t="s">
        <v>84</v>
      </c>
      <c r="F203" s="2169"/>
      <c r="G203" s="394" t="s">
        <v>45</v>
      </c>
      <c r="H203" s="1175"/>
      <c r="I203" s="1127"/>
      <c r="J203" s="1097"/>
      <c r="K203" s="1097"/>
      <c r="L203" s="1109"/>
      <c r="M203" s="1127"/>
      <c r="N203" s="430"/>
      <c r="O203" s="1109"/>
      <c r="P203" s="1109"/>
      <c r="Q203" s="1126"/>
      <c r="R203" s="430"/>
      <c r="S203" s="346"/>
      <c r="T203" s="345"/>
      <c r="U203" s="347"/>
      <c r="V203" s="349"/>
      <c r="W203" s="348"/>
      <c r="X203" s="347"/>
      <c r="Y203" s="346"/>
      <c r="Z203" s="345"/>
      <c r="AA203" s="349"/>
      <c r="AB203" s="348"/>
      <c r="AC203" s="345"/>
      <c r="AD203" s="346"/>
      <c r="AE203" s="345"/>
      <c r="AF203" s="347"/>
      <c r="AG203" s="348"/>
      <c r="AH203" s="345"/>
      <c r="AI203" s="345"/>
      <c r="AJ203" s="346"/>
      <c r="AK203" s="345"/>
      <c r="AL203" s="347"/>
      <c r="AM203" s="346"/>
      <c r="AN203" s="345"/>
      <c r="AO203" s="345"/>
      <c r="AP203" s="345"/>
      <c r="AQ203" s="345"/>
      <c r="AR203" s="347"/>
      <c r="AS203" s="348"/>
      <c r="AT203" s="347"/>
      <c r="AU203" s="346"/>
      <c r="AV203" s="345"/>
      <c r="AW203" s="383"/>
      <c r="AX203" s="345"/>
      <c r="AY203" s="347"/>
      <c r="AZ203" s="349"/>
      <c r="BA203" s="383"/>
      <c r="BB203" s="382"/>
      <c r="BC203" s="159"/>
    </row>
    <row r="204" spans="1:55" ht="49.5" hidden="1" customHeight="1">
      <c r="A204" s="2139" t="s">
        <v>44</v>
      </c>
      <c r="B204" s="2140"/>
      <c r="C204" s="2144" t="s">
        <v>43</v>
      </c>
      <c r="D204" s="2144"/>
      <c r="E204" s="2145"/>
      <c r="F204" s="2146"/>
      <c r="G204" s="2144"/>
      <c r="H204" s="1171"/>
      <c r="I204" s="255"/>
      <c r="J204" s="257"/>
      <c r="K204" s="257"/>
      <c r="L204" s="256"/>
      <c r="M204" s="255"/>
      <c r="N204" s="258"/>
      <c r="O204" s="256"/>
      <c r="P204" s="256"/>
      <c r="Q204" s="1117"/>
      <c r="R204" s="258"/>
      <c r="S204" s="580"/>
      <c r="T204" s="582"/>
      <c r="U204" s="579"/>
      <c r="V204" s="581"/>
      <c r="W204" s="578"/>
      <c r="X204" s="579"/>
      <c r="Y204" s="580"/>
      <c r="Z204" s="582"/>
      <c r="AA204" s="581"/>
      <c r="AB204" s="578"/>
      <c r="AC204" s="582"/>
      <c r="AD204" s="580"/>
      <c r="AE204" s="582"/>
      <c r="AF204" s="579"/>
      <c r="AG204" s="578"/>
      <c r="AH204" s="582"/>
      <c r="AI204" s="582"/>
      <c r="AJ204" s="580"/>
      <c r="AK204" s="582"/>
      <c r="AL204" s="579"/>
      <c r="AM204" s="580"/>
      <c r="AN204" s="582"/>
      <c r="AO204" s="582"/>
      <c r="AP204" s="582"/>
      <c r="AQ204" s="582"/>
      <c r="AR204" s="579"/>
      <c r="AS204" s="578"/>
      <c r="AT204" s="579"/>
      <c r="AU204" s="580"/>
      <c r="AV204" s="582"/>
      <c r="AW204" s="585"/>
      <c r="AX204" s="582"/>
      <c r="AY204" s="579"/>
      <c r="AZ204" s="581"/>
      <c r="BA204" s="585"/>
      <c r="BB204" s="586"/>
      <c r="BC204" s="587"/>
    </row>
    <row r="205" spans="1:55" ht="49.5" hidden="1" customHeight="1">
      <c r="A205" s="2141"/>
      <c r="B205" s="2142"/>
      <c r="C205" s="2148" t="s">
        <v>42</v>
      </c>
      <c r="D205" s="2148"/>
      <c r="E205" s="2149"/>
      <c r="F205" s="2141"/>
      <c r="G205" s="2102"/>
      <c r="H205" s="420"/>
      <c r="I205" s="245"/>
      <c r="J205" s="247"/>
      <c r="K205" s="247"/>
      <c r="L205" s="246"/>
      <c r="M205" s="245"/>
      <c r="N205" s="244"/>
      <c r="O205" s="246"/>
      <c r="P205" s="246"/>
      <c r="Q205" s="387"/>
      <c r="R205" s="244"/>
      <c r="S205" s="247"/>
      <c r="T205" s="246"/>
      <c r="U205" s="245"/>
      <c r="V205" s="387"/>
      <c r="W205" s="244"/>
      <c r="X205" s="1113"/>
      <c r="Y205" s="247"/>
      <c r="Z205" s="246"/>
      <c r="AA205" s="387"/>
      <c r="AB205" s="244"/>
      <c r="AC205" s="246"/>
      <c r="AD205" s="247"/>
      <c r="AE205" s="246"/>
      <c r="AF205" s="245"/>
      <c r="AG205" s="244"/>
      <c r="AH205" s="246"/>
      <c r="AI205" s="246"/>
      <c r="AJ205" s="247"/>
      <c r="AK205" s="246"/>
      <c r="AL205" s="245"/>
      <c r="AM205" s="247"/>
      <c r="AN205" s="246"/>
      <c r="AO205" s="246"/>
      <c r="AP205" s="246"/>
      <c r="AQ205" s="246"/>
      <c r="AR205" s="245"/>
      <c r="AS205" s="244"/>
      <c r="AT205" s="245"/>
      <c r="AU205" s="247"/>
      <c r="AV205" s="246"/>
      <c r="AW205" s="437"/>
      <c r="AX205" s="332"/>
      <c r="AY205" s="1113"/>
      <c r="AZ205" s="1112"/>
      <c r="BA205" s="437"/>
      <c r="BB205" s="1114"/>
      <c r="BC205" s="627">
        <f>SUM(N205:AW205)</f>
        <v>0</v>
      </c>
    </row>
    <row r="206" spans="1:55" ht="49.5" hidden="1" customHeight="1" thickBot="1">
      <c r="A206" s="2098"/>
      <c r="B206" s="2143"/>
      <c r="C206" s="2254" t="s">
        <v>41</v>
      </c>
      <c r="D206" s="2254"/>
      <c r="E206" s="2255"/>
      <c r="F206" s="2256"/>
      <c r="G206" s="2254"/>
      <c r="H206" s="1172">
        <f>J205</f>
        <v>0</v>
      </c>
      <c r="I206" s="1108">
        <f t="shared" ref="I206:AJ206" si="741">K205</f>
        <v>0</v>
      </c>
      <c r="J206" s="340">
        <f t="shared" si="741"/>
        <v>0</v>
      </c>
      <c r="K206" s="340">
        <f t="shared" si="741"/>
        <v>0</v>
      </c>
      <c r="L206" s="339">
        <f t="shared" si="741"/>
        <v>0</v>
      </c>
      <c r="M206" s="1108">
        <f t="shared" si="741"/>
        <v>0</v>
      </c>
      <c r="N206" s="338">
        <f t="shared" si="741"/>
        <v>0</v>
      </c>
      <c r="O206" s="339">
        <f t="shared" si="741"/>
        <v>0</v>
      </c>
      <c r="P206" s="339">
        <f t="shared" si="741"/>
        <v>0</v>
      </c>
      <c r="Q206" s="1107">
        <f t="shared" si="741"/>
        <v>0</v>
      </c>
      <c r="R206" s="338">
        <f t="shared" si="741"/>
        <v>0</v>
      </c>
      <c r="S206" s="407">
        <f t="shared" si="741"/>
        <v>0</v>
      </c>
      <c r="T206" s="406">
        <f t="shared" si="741"/>
        <v>0</v>
      </c>
      <c r="U206" s="405">
        <f t="shared" si="741"/>
        <v>0</v>
      </c>
      <c r="V206" s="404">
        <f t="shared" si="741"/>
        <v>0</v>
      </c>
      <c r="W206" s="408">
        <f t="shared" si="741"/>
        <v>0</v>
      </c>
      <c r="X206" s="405">
        <f t="shared" si="741"/>
        <v>0</v>
      </c>
      <c r="Y206" s="407">
        <f t="shared" si="741"/>
        <v>0</v>
      </c>
      <c r="Z206" s="406">
        <f t="shared" si="741"/>
        <v>0</v>
      </c>
      <c r="AA206" s="404">
        <f t="shared" si="741"/>
        <v>0</v>
      </c>
      <c r="AB206" s="408">
        <f t="shared" si="741"/>
        <v>0</v>
      </c>
      <c r="AC206" s="406">
        <f t="shared" si="741"/>
        <v>0</v>
      </c>
      <c r="AD206" s="614">
        <f t="shared" si="741"/>
        <v>0</v>
      </c>
      <c r="AE206" s="406">
        <f t="shared" si="741"/>
        <v>0</v>
      </c>
      <c r="AF206" s="405">
        <f t="shared" si="741"/>
        <v>0</v>
      </c>
      <c r="AG206" s="408">
        <f t="shared" si="741"/>
        <v>0</v>
      </c>
      <c r="AH206" s="406">
        <f t="shared" si="741"/>
        <v>0</v>
      </c>
      <c r="AI206" s="618">
        <f t="shared" si="741"/>
        <v>0</v>
      </c>
      <c r="AJ206" s="407">
        <f t="shared" si="741"/>
        <v>0</v>
      </c>
      <c r="AK206" s="406"/>
      <c r="AL206" s="405"/>
      <c r="AM206" s="407"/>
      <c r="AN206" s="406"/>
      <c r="AO206" s="406"/>
      <c r="AP206" s="406"/>
      <c r="AQ206" s="406"/>
      <c r="AR206" s="405"/>
      <c r="AS206" s="408"/>
      <c r="AT206" s="405"/>
      <c r="AU206" s="407"/>
      <c r="AV206" s="406"/>
      <c r="AW206" s="403"/>
      <c r="AX206" s="406"/>
      <c r="AY206" s="405"/>
      <c r="AZ206" s="404"/>
      <c r="BA206" s="403"/>
      <c r="BB206" s="620"/>
      <c r="BC206" s="708">
        <f>SUM(N206:AW206)</f>
        <v>0</v>
      </c>
    </row>
    <row r="207" spans="1:55" ht="49.5" hidden="1" customHeight="1">
      <c r="A207" s="2251" t="s">
        <v>238</v>
      </c>
      <c r="B207" s="2224"/>
      <c r="C207" s="2224"/>
      <c r="D207" s="2224"/>
      <c r="E207" s="2225"/>
      <c r="F207" s="2167"/>
      <c r="G207" s="1188" t="s">
        <v>49</v>
      </c>
      <c r="H207" s="1265"/>
      <c r="I207" s="481"/>
      <c r="J207" s="482"/>
      <c r="K207" s="482"/>
      <c r="L207" s="1264"/>
      <c r="M207" s="427"/>
      <c r="N207" s="1896"/>
      <c r="O207" s="425"/>
      <c r="P207" s="425"/>
      <c r="Q207" s="1721"/>
      <c r="R207" s="1896"/>
      <c r="S207" s="567"/>
      <c r="T207" s="568"/>
      <c r="U207" s="566"/>
      <c r="V207" s="571"/>
      <c r="W207" s="569"/>
      <c r="X207" s="566"/>
      <c r="Y207" s="567"/>
      <c r="Z207" s="568"/>
      <c r="AA207" s="571"/>
      <c r="AB207" s="569"/>
      <c r="AC207" s="568"/>
      <c r="AD207" s="567"/>
      <c r="AE207" s="568"/>
      <c r="AF207" s="566"/>
      <c r="AG207" s="569"/>
      <c r="AH207" s="568"/>
      <c r="AI207" s="568"/>
      <c r="AJ207" s="567"/>
      <c r="AK207" s="568"/>
      <c r="AL207" s="566"/>
      <c r="AM207" s="567"/>
      <c r="AN207" s="568"/>
      <c r="AO207" s="568"/>
      <c r="AP207" s="568"/>
      <c r="AQ207" s="568"/>
      <c r="AR207" s="566"/>
      <c r="AS207" s="569"/>
      <c r="AT207" s="566"/>
      <c r="AU207" s="567"/>
      <c r="AV207" s="568"/>
      <c r="AW207" s="570"/>
      <c r="AX207" s="568"/>
      <c r="AY207" s="566"/>
      <c r="AZ207" s="571"/>
      <c r="BA207" s="572"/>
      <c r="BB207" s="573"/>
      <c r="BC207" s="574">
        <f>SUM(L207:AW207)</f>
        <v>0</v>
      </c>
    </row>
    <row r="208" spans="1:55" ht="49.5" hidden="1" customHeight="1">
      <c r="A208" s="2226"/>
      <c r="B208" s="2227"/>
      <c r="C208" s="2227"/>
      <c r="D208" s="2227"/>
      <c r="E208" s="2228"/>
      <c r="F208" s="2168"/>
      <c r="G208" s="1189" t="s">
        <v>48</v>
      </c>
      <c r="H208" s="1344">
        <f t="shared" ref="H208" si="742">J207</f>
        <v>0</v>
      </c>
      <c r="I208" s="322">
        <f t="shared" ref="I208" si="743">K207</f>
        <v>0</v>
      </c>
      <c r="J208" s="376">
        <f t="shared" ref="J208" si="744">L207</f>
        <v>0</v>
      </c>
      <c r="K208" s="282">
        <f t="shared" ref="K208" si="745">M207</f>
        <v>0</v>
      </c>
      <c r="L208" s="280">
        <f t="shared" ref="L208" si="746">N207</f>
        <v>0</v>
      </c>
      <c r="M208" s="283">
        <f t="shared" ref="M208" si="747">O207</f>
        <v>0</v>
      </c>
      <c r="N208" s="281">
        <f t="shared" ref="N208" si="748">P207</f>
        <v>0</v>
      </c>
      <c r="O208" s="286">
        <f t="shared" ref="O208" si="749">Q207</f>
        <v>0</v>
      </c>
      <c r="P208" s="336">
        <f t="shared" ref="P208" si="750">R207</f>
        <v>0</v>
      </c>
      <c r="Q208" s="297">
        <f t="shared" ref="Q208" si="751">S207</f>
        <v>0</v>
      </c>
      <c r="R208" s="281">
        <f t="shared" ref="R208" si="752">T207</f>
        <v>0</v>
      </c>
      <c r="S208" s="282">
        <f t="shared" ref="S208" si="753">U207</f>
        <v>0</v>
      </c>
      <c r="T208" s="280">
        <f t="shared" ref="T208" si="754">V207</f>
        <v>0</v>
      </c>
      <c r="U208" s="286">
        <f t="shared" ref="U208" si="755">W207</f>
        <v>0</v>
      </c>
      <c r="V208" s="297">
        <f t="shared" ref="V208" si="756">X207</f>
        <v>0</v>
      </c>
      <c r="W208" s="281">
        <f t="shared" ref="W208" si="757">Y207</f>
        <v>0</v>
      </c>
      <c r="X208" s="283">
        <f t="shared" ref="X208" si="758">Z207</f>
        <v>0</v>
      </c>
      <c r="Y208" s="282">
        <f t="shared" ref="Y208" si="759">AA207</f>
        <v>0</v>
      </c>
      <c r="Z208" s="280">
        <f t="shared" ref="Z208" si="760">AB207</f>
        <v>0</v>
      </c>
      <c r="AA208" s="297">
        <f t="shared" ref="AA208" si="761">AC207</f>
        <v>0</v>
      </c>
      <c r="AB208" s="281">
        <f t="shared" ref="AB208" si="762">AD207</f>
        <v>0</v>
      </c>
      <c r="AC208" s="280">
        <f t="shared" ref="AC208" si="763">AE207</f>
        <v>0</v>
      </c>
      <c r="AD208" s="282">
        <f t="shared" ref="AD208" si="764">AF207</f>
        <v>0</v>
      </c>
      <c r="AE208" s="280">
        <f t="shared" ref="AE208" si="765">AG207</f>
        <v>0</v>
      </c>
      <c r="AF208" s="283">
        <f t="shared" ref="AF208" si="766">AH207</f>
        <v>0</v>
      </c>
      <c r="AG208" s="281">
        <f t="shared" ref="AG208" si="767">AI207</f>
        <v>0</v>
      </c>
      <c r="AH208" s="280">
        <f t="shared" ref="AH208" si="768">AJ207</f>
        <v>0</v>
      </c>
      <c r="AI208" s="280">
        <f t="shared" ref="AI208" si="769">AK207</f>
        <v>0</v>
      </c>
      <c r="AJ208" s="282">
        <f t="shared" ref="AJ208" si="770">AL207</f>
        <v>0</v>
      </c>
      <c r="AK208" s="280">
        <f t="shared" ref="AK208" si="771">AM207</f>
        <v>0</v>
      </c>
      <c r="AL208" s="283">
        <f t="shared" ref="AL208" si="772">AN207</f>
        <v>0</v>
      </c>
      <c r="AM208" s="282">
        <f t="shared" ref="AM208" si="773">AO207</f>
        <v>0</v>
      </c>
      <c r="AN208" s="280"/>
      <c r="AO208" s="280"/>
      <c r="AP208" s="280"/>
      <c r="AQ208" s="280"/>
      <c r="AR208" s="283"/>
      <c r="AS208" s="281"/>
      <c r="AT208" s="283"/>
      <c r="AU208" s="282"/>
      <c r="AV208" s="280"/>
      <c r="AW208" s="335"/>
      <c r="AX208" s="280"/>
      <c r="AY208" s="276"/>
      <c r="AZ208" s="275"/>
      <c r="BA208" s="274"/>
      <c r="BB208" s="273"/>
      <c r="BC208" s="186"/>
    </row>
    <row r="209" spans="1:55" ht="49.5" hidden="1" customHeight="1">
      <c r="A209" s="2229"/>
      <c r="B209" s="2230"/>
      <c r="C209" s="2230"/>
      <c r="D209" s="2230"/>
      <c r="E209" s="2231"/>
      <c r="F209" s="2169"/>
      <c r="G209" s="1195" t="s">
        <v>45</v>
      </c>
      <c r="H209" s="1456">
        <f t="shared" ref="H209" si="774">K207</f>
        <v>0</v>
      </c>
      <c r="I209" s="421">
        <f t="shared" ref="I209" si="775">L207</f>
        <v>0</v>
      </c>
      <c r="J209" s="266">
        <f t="shared" ref="J209" si="776">M207</f>
        <v>0</v>
      </c>
      <c r="K209" s="266">
        <f t="shared" ref="K209" si="777">N207</f>
        <v>0</v>
      </c>
      <c r="L209" s="265">
        <f t="shared" ref="L209" si="778">O207</f>
        <v>0</v>
      </c>
      <c r="M209" s="267">
        <f t="shared" ref="M209" si="779">P207</f>
        <v>0</v>
      </c>
      <c r="N209" s="268">
        <f t="shared" ref="N209" si="780">Q207</f>
        <v>0</v>
      </c>
      <c r="O209" s="265">
        <f t="shared" ref="O209" si="781">R207</f>
        <v>0</v>
      </c>
      <c r="P209" s="265">
        <f t="shared" ref="P209" si="782">S207</f>
        <v>0</v>
      </c>
      <c r="Q209" s="269">
        <f t="shared" ref="Q209" si="783">T207</f>
        <v>0</v>
      </c>
      <c r="R209" s="268">
        <f t="shared" ref="R209" si="784">U207</f>
        <v>0</v>
      </c>
      <c r="S209" s="266">
        <f t="shared" ref="S209" si="785">V207</f>
        <v>0</v>
      </c>
      <c r="T209" s="265">
        <f t="shared" ref="T209" si="786">W207</f>
        <v>0</v>
      </c>
      <c r="U209" s="267">
        <f t="shared" ref="U209" si="787">X207</f>
        <v>0</v>
      </c>
      <c r="V209" s="269">
        <f t="shared" ref="V209" si="788">Y207</f>
        <v>0</v>
      </c>
      <c r="W209" s="268">
        <f t="shared" ref="W209" si="789">Z207</f>
        <v>0</v>
      </c>
      <c r="X209" s="267">
        <f t="shared" ref="X209" si="790">AA207</f>
        <v>0</v>
      </c>
      <c r="Y209" s="266">
        <f t="shared" ref="Y209" si="791">AB207</f>
        <v>0</v>
      </c>
      <c r="Z209" s="265">
        <f t="shared" ref="Z209" si="792">AC207</f>
        <v>0</v>
      </c>
      <c r="AA209" s="269">
        <f t="shared" ref="AA209" si="793">AD207</f>
        <v>0</v>
      </c>
      <c r="AB209" s="268">
        <f t="shared" ref="AB209" si="794">AE207</f>
        <v>0</v>
      </c>
      <c r="AC209" s="265">
        <f t="shared" ref="AC209" si="795">AF207</f>
        <v>0</v>
      </c>
      <c r="AD209" s="266">
        <f t="shared" ref="AD209" si="796">AG207</f>
        <v>0</v>
      </c>
      <c r="AE209" s="265">
        <f t="shared" ref="AE209" si="797">AH207</f>
        <v>0</v>
      </c>
      <c r="AF209" s="267">
        <f t="shared" ref="AF209" si="798">AI207</f>
        <v>0</v>
      </c>
      <c r="AG209" s="268">
        <f t="shared" ref="AG209" si="799">AJ207</f>
        <v>0</v>
      </c>
      <c r="AH209" s="265">
        <f t="shared" ref="AH209" si="800">AK207</f>
        <v>0</v>
      </c>
      <c r="AI209" s="265">
        <f t="shared" ref="AI209" si="801">AL207</f>
        <v>0</v>
      </c>
      <c r="AJ209" s="266">
        <f t="shared" ref="AJ209" si="802">AM207</f>
        <v>0</v>
      </c>
      <c r="AK209" s="265">
        <f t="shared" ref="AK209" si="803">AN207</f>
        <v>0</v>
      </c>
      <c r="AL209" s="267">
        <f t="shared" ref="AL209" si="804">AO207</f>
        <v>0</v>
      </c>
      <c r="AM209" s="266">
        <f t="shared" ref="AM209" si="805">AP207</f>
        <v>0</v>
      </c>
      <c r="AN209" s="265">
        <f t="shared" ref="AN209" si="806">AQ207</f>
        <v>0</v>
      </c>
      <c r="AO209" s="265">
        <f t="shared" ref="AO209" si="807">AR207</f>
        <v>0</v>
      </c>
      <c r="AP209" s="265">
        <f t="shared" ref="AP209" si="808">AS207</f>
        <v>0</v>
      </c>
      <c r="AQ209" s="265">
        <f t="shared" ref="AQ209" si="809">AT207</f>
        <v>0</v>
      </c>
      <c r="AR209" s="267">
        <f t="shared" ref="AR209" si="810">AU207</f>
        <v>0</v>
      </c>
      <c r="AS209" s="268">
        <f t="shared" ref="AS209" si="811">AV207</f>
        <v>0</v>
      </c>
      <c r="AT209" s="267">
        <f t="shared" ref="AT209" si="812">AW207</f>
        <v>0</v>
      </c>
      <c r="AU209" s="266">
        <f t="shared" ref="AU209" si="813">AX207</f>
        <v>0</v>
      </c>
      <c r="AV209" s="265">
        <f t="shared" ref="AV209" si="814">AY207</f>
        <v>0</v>
      </c>
      <c r="AW209" s="575">
        <f t="shared" ref="AW209" si="815">AZ207</f>
        <v>0</v>
      </c>
      <c r="AX209" s="265">
        <f t="shared" ref="AX209" si="816">BA207</f>
        <v>0</v>
      </c>
      <c r="AY209" s="267">
        <f t="shared" ref="AY209" si="817">BB207</f>
        <v>0</v>
      </c>
      <c r="AZ209" s="269">
        <f t="shared" ref="AZ209" si="818">BC207</f>
        <v>0</v>
      </c>
      <c r="BA209" s="575">
        <f t="shared" ref="BA209" si="819">BD207</f>
        <v>0</v>
      </c>
      <c r="BB209" s="576">
        <f t="shared" ref="BB209" si="820">BE207</f>
        <v>0</v>
      </c>
      <c r="BC209" s="577"/>
    </row>
    <row r="210" spans="1:55" ht="49.5" hidden="1" customHeight="1">
      <c r="A210" s="2139"/>
      <c r="B210" s="2140"/>
      <c r="C210" s="2144" t="s">
        <v>43</v>
      </c>
      <c r="D210" s="2144"/>
      <c r="E210" s="2145"/>
      <c r="F210" s="2146"/>
      <c r="G210" s="2144"/>
      <c r="H210" s="1459">
        <f t="shared" ref="H210" si="821">G210+H209-H208</f>
        <v>0</v>
      </c>
      <c r="I210" s="731">
        <f>H210+I209-I208</f>
        <v>0</v>
      </c>
      <c r="J210" s="333">
        <f t="shared" ref="J210" si="822">I210+J209-J208</f>
        <v>0</v>
      </c>
      <c r="K210" s="333">
        <f t="shared" ref="K210" si="823">J210+K209-K208</f>
        <v>0</v>
      </c>
      <c r="L210" s="332">
        <f t="shared" ref="L210" si="824">K210+L209-L208</f>
        <v>0</v>
      </c>
      <c r="M210" s="1113">
        <f t="shared" ref="M210" si="825">L210+M209-M208</f>
        <v>0</v>
      </c>
      <c r="N210" s="331">
        <f t="shared" ref="N210" si="826">M210+N209-N208</f>
        <v>0</v>
      </c>
      <c r="O210" s="332">
        <f t="shared" ref="O210" si="827">N210+O209-O208</f>
        <v>0</v>
      </c>
      <c r="P210" s="332">
        <f t="shared" ref="P210" si="828">O210+P209-P208</f>
        <v>0</v>
      </c>
      <c r="Q210" s="1112">
        <f t="shared" ref="Q210" si="829">P210+Q209-Q208</f>
        <v>0</v>
      </c>
      <c r="R210" s="331">
        <f t="shared" ref="R210" si="830">Q210+R209-R208</f>
        <v>0</v>
      </c>
      <c r="S210" s="653">
        <f t="shared" ref="S210" si="831">R210+S209-S208</f>
        <v>0</v>
      </c>
      <c r="T210" s="656">
        <f t="shared" ref="T210" si="832">S210+T209-T208</f>
        <v>0</v>
      </c>
      <c r="U210" s="675">
        <f t="shared" ref="U210" si="833">T210+U209-U208</f>
        <v>0</v>
      </c>
      <c r="V210" s="1861">
        <f t="shared" ref="V210" si="834">U210+V209-V208</f>
        <v>0</v>
      </c>
      <c r="W210" s="655">
        <f t="shared" ref="W210" si="835">V210+W209-W208</f>
        <v>0</v>
      </c>
      <c r="X210" s="652">
        <f t="shared" ref="X210" si="836">W210+X209-X208</f>
        <v>0</v>
      </c>
      <c r="Y210" s="653">
        <f t="shared" ref="Y210" si="837">X210+Y209-Y208</f>
        <v>0</v>
      </c>
      <c r="Z210" s="656">
        <f t="shared" ref="Z210" si="838">Y210+Z209-Z208</f>
        <v>0</v>
      </c>
      <c r="AA210" s="654">
        <f t="shared" ref="AA210" si="839">Z210+AA209-AA208</f>
        <v>0</v>
      </c>
      <c r="AB210" s="655">
        <f t="shared" ref="AB210" si="840">AA210+AB209-AB208</f>
        <v>0</v>
      </c>
      <c r="AC210" s="656">
        <f t="shared" ref="AC210" si="841">AB210+AC209-AC208</f>
        <v>0</v>
      </c>
      <c r="AD210" s="653">
        <f t="shared" ref="AD210" si="842">AC210+AD209-AD208</f>
        <v>0</v>
      </c>
      <c r="AE210" s="656">
        <f t="shared" ref="AE210" si="843">AD210+AE209-AE208</f>
        <v>0</v>
      </c>
      <c r="AF210" s="652">
        <f t="shared" ref="AF210" si="844">AE210+AF209-AF208</f>
        <v>0</v>
      </c>
      <c r="AG210" s="655">
        <f t="shared" ref="AG210" si="845">AF210+AG209-AG208</f>
        <v>0</v>
      </c>
      <c r="AH210" s="656">
        <f t="shared" ref="AH210" si="846">AG210+AH209-AH208</f>
        <v>0</v>
      </c>
      <c r="AI210" s="656">
        <f t="shared" ref="AI210" si="847">AH210+AI209-AI208</f>
        <v>0</v>
      </c>
      <c r="AJ210" s="653">
        <f t="shared" ref="AJ210" si="848">AI210+AJ209-AJ208</f>
        <v>0</v>
      </c>
      <c r="AK210" s="656">
        <f t="shared" ref="AK210" si="849">AJ210+AK209-AK208</f>
        <v>0</v>
      </c>
      <c r="AL210" s="652">
        <f t="shared" ref="AL210" si="850">AK210+AL209-AL208</f>
        <v>0</v>
      </c>
      <c r="AM210" s="653">
        <f t="shared" ref="AM210" si="851">AL210+AM209-AM208</f>
        <v>0</v>
      </c>
      <c r="AN210" s="656">
        <f t="shared" ref="AN210" si="852">AM210+AN209-AN208</f>
        <v>0</v>
      </c>
      <c r="AO210" s="656">
        <f t="shared" ref="AO210" si="853">AN210+AO209-AO208</f>
        <v>0</v>
      </c>
      <c r="AP210" s="656">
        <f t="shared" ref="AP210" si="854">AO210+AP209-AP208</f>
        <v>0</v>
      </c>
      <c r="AQ210" s="656">
        <f t="shared" ref="AQ210" si="855">AP210+AQ209-AQ208</f>
        <v>0</v>
      </c>
      <c r="AR210" s="652">
        <f t="shared" ref="AR210" si="856">AQ210+AR209-AR208</f>
        <v>0</v>
      </c>
      <c r="AS210" s="655">
        <f t="shared" ref="AS210" si="857">AR210+AS209-AS208</f>
        <v>0</v>
      </c>
      <c r="AT210" s="652">
        <f t="shared" ref="AT210" si="858">AS210+AT209-AT208</f>
        <v>0</v>
      </c>
      <c r="AU210" s="653">
        <f t="shared" ref="AU210" si="859">AT210+AU209-AU208</f>
        <v>0</v>
      </c>
      <c r="AV210" s="656">
        <f t="shared" ref="AV210" si="860">AU210+AV209-AV208</f>
        <v>0</v>
      </c>
      <c r="AW210" s="657">
        <f t="shared" ref="AW210" si="861">AV210+AW209-AW208</f>
        <v>0</v>
      </c>
      <c r="AX210" s="656">
        <f t="shared" ref="AX210" si="862">AW210+AX209-AX208</f>
        <v>0</v>
      </c>
      <c r="AY210" s="652">
        <f t="shared" ref="AY210" si="863">AX210+AY209-AY208</f>
        <v>0</v>
      </c>
      <c r="AZ210" s="654">
        <f t="shared" ref="AZ210" si="864">AY210+AZ209-AZ208</f>
        <v>0</v>
      </c>
      <c r="BA210" s="657">
        <f t="shared" ref="BA210" si="865">AZ210+BA209-BA208</f>
        <v>0</v>
      </c>
      <c r="BB210" s="658">
        <f t="shared" ref="BB210" si="866">BA210+BB209-BB208</f>
        <v>0</v>
      </c>
      <c r="BC210" s="659"/>
    </row>
    <row r="211" spans="1:55" ht="49.5" hidden="1" customHeight="1">
      <c r="A211" s="2141"/>
      <c r="B211" s="2142"/>
      <c r="C211" s="2148" t="s">
        <v>42</v>
      </c>
      <c r="D211" s="2148"/>
      <c r="E211" s="2149"/>
      <c r="F211" s="2252"/>
      <c r="G211" s="2253"/>
      <c r="H211" s="1342">
        <f t="shared" ref="H211" si="867">J207</f>
        <v>0</v>
      </c>
      <c r="I211" s="329">
        <f t="shared" ref="I211" si="868">K207</f>
        <v>0</v>
      </c>
      <c r="J211" s="375">
        <f t="shared" ref="J211" si="869">L207</f>
        <v>0</v>
      </c>
      <c r="K211" s="375">
        <f t="shared" ref="K211" si="870">M207</f>
        <v>0</v>
      </c>
      <c r="L211" s="313">
        <f t="shared" ref="L211" si="871">N207</f>
        <v>0</v>
      </c>
      <c r="M211" s="329">
        <f t="shared" ref="M211" si="872">O207</f>
        <v>0</v>
      </c>
      <c r="N211" s="1913">
        <f t="shared" ref="N211" si="873">P207</f>
        <v>0</v>
      </c>
      <c r="O211" s="313">
        <f t="shared" ref="O211" si="874">Q207</f>
        <v>0</v>
      </c>
      <c r="P211" s="313">
        <f t="shared" ref="P211" si="875">R207</f>
        <v>0</v>
      </c>
      <c r="Q211" s="1938">
        <f t="shared" ref="Q211" si="876">S207</f>
        <v>0</v>
      </c>
      <c r="R211" s="1913">
        <f t="shared" ref="R211" si="877">T207</f>
        <v>0</v>
      </c>
      <c r="S211" s="679">
        <f t="shared" ref="S211" si="878">U207</f>
        <v>0</v>
      </c>
      <c r="T211" s="678">
        <f t="shared" ref="T211" si="879">V207</f>
        <v>0</v>
      </c>
      <c r="U211" s="671">
        <f t="shared" ref="U211" si="880">W207</f>
        <v>0</v>
      </c>
      <c r="V211" s="1112">
        <f t="shared" ref="V211" si="881">X207</f>
        <v>0</v>
      </c>
      <c r="W211" s="331">
        <f t="shared" ref="W211" si="882">Y207</f>
        <v>0</v>
      </c>
      <c r="X211" s="1113">
        <f t="shared" ref="X211" si="883">Z207</f>
        <v>0</v>
      </c>
      <c r="Y211" s="661">
        <f t="shared" ref="Y211" si="884">AA207</f>
        <v>0</v>
      </c>
      <c r="Z211" s="670">
        <f t="shared" ref="Z211" si="885">AB207</f>
        <v>0</v>
      </c>
      <c r="AA211" s="2025">
        <f t="shared" ref="AA211" si="886">AC207</f>
        <v>0</v>
      </c>
      <c r="AB211" s="672">
        <f t="shared" ref="AB211" si="887">AD207</f>
        <v>0</v>
      </c>
      <c r="AC211" s="670">
        <f t="shared" ref="AC211" si="888">AE207</f>
        <v>0</v>
      </c>
      <c r="AD211" s="661">
        <f t="shared" ref="AD211" si="889">AF207</f>
        <v>0</v>
      </c>
      <c r="AE211" s="670">
        <f t="shared" ref="AE211" si="890">AG207</f>
        <v>0</v>
      </c>
      <c r="AF211" s="671">
        <f t="shared" ref="AF211" si="891">AH207</f>
        <v>0</v>
      </c>
      <c r="AG211" s="672">
        <f t="shared" ref="AG211" si="892">AI207</f>
        <v>0</v>
      </c>
      <c r="AH211" s="670">
        <f t="shared" ref="AH211" si="893">AJ207</f>
        <v>0</v>
      </c>
      <c r="AI211" s="670">
        <f t="shared" ref="AI211" si="894">AK207</f>
        <v>0</v>
      </c>
      <c r="AJ211" s="661">
        <f t="shared" ref="AJ211" si="895">AL207</f>
        <v>0</v>
      </c>
      <c r="AK211" s="670">
        <f t="shared" ref="AK211" si="896">AM207</f>
        <v>0</v>
      </c>
      <c r="AL211" s="671">
        <f t="shared" ref="AL211" si="897">AN207</f>
        <v>0</v>
      </c>
      <c r="AM211" s="661">
        <f t="shared" ref="AM211" si="898">AO207</f>
        <v>0</v>
      </c>
      <c r="AN211" s="670">
        <f t="shared" ref="AN211" si="899">AP207</f>
        <v>0</v>
      </c>
      <c r="AO211" s="670">
        <f t="shared" ref="AO211" si="900">AQ207</f>
        <v>0</v>
      </c>
      <c r="AP211" s="670">
        <f t="shared" ref="AP211" si="901">AR207</f>
        <v>0</v>
      </c>
      <c r="AQ211" s="670">
        <f t="shared" ref="AQ211" si="902">AS207</f>
        <v>0</v>
      </c>
      <c r="AR211" s="671">
        <f t="shared" ref="AR211" si="903">AT207</f>
        <v>0</v>
      </c>
      <c r="AS211" s="672">
        <f t="shared" ref="AS211" si="904">AU207</f>
        <v>0</v>
      </c>
      <c r="AT211" s="671">
        <f t="shared" ref="AT211" si="905">AV207</f>
        <v>0</v>
      </c>
      <c r="AU211" s="333">
        <f t="shared" ref="AU211" si="906">AW207</f>
        <v>0</v>
      </c>
      <c r="AV211" s="332">
        <f t="shared" ref="AV211" si="907">AX207</f>
        <v>0</v>
      </c>
      <c r="AW211" s="437">
        <f t="shared" ref="AW211" si="908">AY207</f>
        <v>0</v>
      </c>
      <c r="AX211" s="332">
        <f t="shared" ref="AX211" si="909">AZ207</f>
        <v>0</v>
      </c>
      <c r="AY211" s="1113">
        <f t="shared" ref="AY211" si="910">BA207</f>
        <v>0</v>
      </c>
      <c r="AZ211" s="1112">
        <f t="shared" ref="AZ211" si="911">BB207</f>
        <v>0</v>
      </c>
      <c r="BA211" s="437">
        <f t="shared" ref="BA211" si="912">BC207</f>
        <v>0</v>
      </c>
      <c r="BB211" s="1114">
        <f t="shared" ref="BB211" si="913">BD207</f>
        <v>0</v>
      </c>
      <c r="BC211" s="627"/>
    </row>
    <row r="212" spans="1:55" ht="49.5" hidden="1" customHeight="1" thickBot="1">
      <c r="A212" s="2098"/>
      <c r="B212" s="2143"/>
      <c r="C212" s="2254" t="s">
        <v>41</v>
      </c>
      <c r="D212" s="2254"/>
      <c r="E212" s="2255"/>
      <c r="F212" s="2152"/>
      <c r="G212" s="2181"/>
      <c r="H212" s="1228">
        <f t="shared" ref="H212" si="914">G212+H208-H211</f>
        <v>0</v>
      </c>
      <c r="I212" s="309">
        <f>H212+I208-I211</f>
        <v>0</v>
      </c>
      <c r="J212" s="308">
        <f t="shared" ref="J212" si="915">I212+J208-J211</f>
        <v>0</v>
      </c>
      <c r="K212" s="238">
        <f t="shared" ref="K212" si="916">J212+K208-K211</f>
        <v>0</v>
      </c>
      <c r="L212" s="237">
        <f t="shared" ref="L212" si="917">K212+L208-L211</f>
        <v>0</v>
      </c>
      <c r="M212" s="236">
        <f t="shared" ref="M212" si="918">L212+M208-M211</f>
        <v>0</v>
      </c>
      <c r="N212" s="235">
        <f t="shared" ref="N212" si="919">M212+N208-N211</f>
        <v>0</v>
      </c>
      <c r="O212" s="237">
        <f t="shared" ref="O212" si="920">N212+O208-O211</f>
        <v>0</v>
      </c>
      <c r="P212" s="237">
        <f t="shared" ref="P212" si="921">O212+P208-P211</f>
        <v>0</v>
      </c>
      <c r="Q212" s="1116">
        <f t="shared" ref="Q212" si="922">P212+Q208-Q211</f>
        <v>0</v>
      </c>
      <c r="R212" s="235">
        <f t="shared" ref="R212" si="923">Q212+R208-R211</f>
        <v>0</v>
      </c>
      <c r="S212" s="692">
        <f t="shared" ref="S212" si="924">R212+S208-S211</f>
        <v>0</v>
      </c>
      <c r="T212" s="680">
        <f t="shared" ref="T212" si="925">S212+T208-T211</f>
        <v>0</v>
      </c>
      <c r="U212" s="681">
        <f t="shared" ref="U212" si="926">T212+U208-U211</f>
        <v>0</v>
      </c>
      <c r="V212" s="693">
        <f t="shared" ref="V212" si="927">U212+V208-V211</f>
        <v>0</v>
      </c>
      <c r="W212" s="682">
        <f t="shared" ref="W212" si="928">V212+W208-W211</f>
        <v>0</v>
      </c>
      <c r="X212" s="681">
        <f t="shared" ref="X212" si="929">W212+X208-X211</f>
        <v>0</v>
      </c>
      <c r="Y212" s="1649">
        <f t="shared" ref="Y212" si="930">X212+Y208-Y211</f>
        <v>0</v>
      </c>
      <c r="Z212" s="680">
        <f t="shared" ref="Z212" si="931">Y212+Z208-Z211</f>
        <v>0</v>
      </c>
      <c r="AA212" s="693">
        <f t="shared" ref="AA212" si="932">Z212+AA208-AA211</f>
        <v>0</v>
      </c>
      <c r="AB212" s="682">
        <f t="shared" ref="AB212" si="933">AA212+AB208-AB211</f>
        <v>0</v>
      </c>
      <c r="AC212" s="680">
        <f t="shared" ref="AC212" si="934">AB212+AC208-AC211</f>
        <v>0</v>
      </c>
      <c r="AD212" s="692">
        <f t="shared" ref="AD212" si="935">AC212+AD208-AD211</f>
        <v>0</v>
      </c>
      <c r="AE212" s="328">
        <f t="shared" ref="AE212" si="936">AD212+AE208-AE211</f>
        <v>0</v>
      </c>
      <c r="AF212" s="2039">
        <f t="shared" ref="AF212" si="937">AE212+AF208-AF211</f>
        <v>0</v>
      </c>
      <c r="AG212" s="2044">
        <f t="shared" ref="AG212" si="938">AF212+AG208-AG211</f>
        <v>0</v>
      </c>
      <c r="AH212" s="325">
        <f t="shared" ref="AH212" si="939">AG212+AH208-AH211</f>
        <v>0</v>
      </c>
      <c r="AI212" s="680">
        <f t="shared" ref="AI212" si="940">AH212+AI208-AI211</f>
        <v>0</v>
      </c>
      <c r="AJ212" s="1328">
        <f t="shared" ref="AJ212" si="941">AI212+AJ208-AJ211</f>
        <v>0</v>
      </c>
      <c r="AK212" s="328">
        <f t="shared" ref="AK212" si="942">AJ212+AK208-AK211</f>
        <v>0</v>
      </c>
      <c r="AL212" s="327">
        <f t="shared" ref="AL212" si="943">AK212+AL208-AL211</f>
        <v>0</v>
      </c>
      <c r="AM212" s="326">
        <f t="shared" ref="AM212" si="944">AL212+AM208-AM211</f>
        <v>0</v>
      </c>
      <c r="AN212" s="325">
        <f t="shared" ref="AN212" si="945">AM212+AN208-AN211</f>
        <v>0</v>
      </c>
      <c r="AO212" s="325">
        <f t="shared" ref="AO212" si="946">AN212+AO208-AO211</f>
        <v>0</v>
      </c>
      <c r="AP212" s="325">
        <f t="shared" ref="AP212" si="947">AO212+AP208-AP211</f>
        <v>0</v>
      </c>
      <c r="AQ212" s="324">
        <f t="shared" ref="AQ212" si="948">AP212+AQ208-AQ211</f>
        <v>0</v>
      </c>
      <c r="AR212" s="681">
        <f t="shared" ref="AR212" si="949">AQ212+AR208-AR211</f>
        <v>0</v>
      </c>
      <c r="AS212" s="682">
        <f t="shared" ref="AS212" si="950">AR212+AS208-AS211</f>
        <v>0</v>
      </c>
      <c r="AT212" s="681">
        <f t="shared" ref="AT212" si="951">AS212+AT208-AT211</f>
        <v>0</v>
      </c>
      <c r="AU212" s="692">
        <f t="shared" ref="AU212" si="952">AT212+AU208-AU211</f>
        <v>0</v>
      </c>
      <c r="AV212" s="680">
        <f t="shared" ref="AV212" si="953">AU212+AV208-AV211</f>
        <v>0</v>
      </c>
      <c r="AW212" s="619">
        <f t="shared" ref="AW212" si="954">AV212+AW208-AW211</f>
        <v>0</v>
      </c>
      <c r="AX212" s="618">
        <f t="shared" ref="AX212" si="955">AW212+AX208-AX211</f>
        <v>0</v>
      </c>
      <c r="AY212" s="613">
        <f t="shared" ref="AY212" si="956">AX212+AY208-AY211</f>
        <v>0</v>
      </c>
      <c r="AZ212" s="615">
        <f t="shared" ref="AZ212" si="957">AY212+AZ208-AZ211</f>
        <v>0</v>
      </c>
      <c r="BA212" s="619">
        <f t="shared" ref="BA212" si="958">AZ212+BA208-BA211</f>
        <v>0</v>
      </c>
      <c r="BB212" s="620">
        <f t="shared" ref="BB212" si="959">BA212+BB208-BB211</f>
        <v>0</v>
      </c>
      <c r="BC212" s="128"/>
    </row>
    <row r="213" spans="1:55" ht="49.5" customHeight="1">
      <c r="A213" s="2250" t="s">
        <v>83</v>
      </c>
      <c r="B213" s="2224"/>
      <c r="C213" s="2224"/>
      <c r="D213" s="2224"/>
      <c r="E213" s="2225"/>
      <c r="F213" s="2167"/>
      <c r="G213" s="1188" t="s">
        <v>49</v>
      </c>
      <c r="H213" s="1265">
        <v>37</v>
      </c>
      <c r="I213" s="481">
        <v>33</v>
      </c>
      <c r="J213" s="482">
        <v>33</v>
      </c>
      <c r="K213" s="482">
        <v>33</v>
      </c>
      <c r="L213" s="480">
        <v>32</v>
      </c>
      <c r="M213" s="481">
        <v>32</v>
      </c>
      <c r="N213" s="1896">
        <v>30</v>
      </c>
      <c r="O213" s="425">
        <v>33</v>
      </c>
      <c r="P213" s="425">
        <v>37</v>
      </c>
      <c r="Q213" s="1721">
        <v>36</v>
      </c>
      <c r="R213" s="1896">
        <v>36</v>
      </c>
      <c r="S213" s="567">
        <v>37</v>
      </c>
      <c r="T213" s="568">
        <v>37</v>
      </c>
      <c r="U213" s="566">
        <v>36</v>
      </c>
      <c r="V213" s="571">
        <v>34</v>
      </c>
      <c r="W213" s="569">
        <v>36</v>
      </c>
      <c r="X213" s="566">
        <v>37</v>
      </c>
      <c r="Y213" s="567">
        <v>36</v>
      </c>
      <c r="Z213" s="568">
        <v>37</v>
      </c>
      <c r="AA213" s="571">
        <v>37</v>
      </c>
      <c r="AB213" s="569">
        <v>37</v>
      </c>
      <c r="AC213" s="568">
        <v>36</v>
      </c>
      <c r="AD213" s="567">
        <v>36</v>
      </c>
      <c r="AE213" s="568">
        <v>35</v>
      </c>
      <c r="AF213" s="566">
        <v>35</v>
      </c>
      <c r="AG213" s="569"/>
      <c r="AH213" s="568"/>
      <c r="AI213" s="568"/>
      <c r="AJ213" s="567"/>
      <c r="AK213" s="568"/>
      <c r="AL213" s="566"/>
      <c r="AM213" s="567"/>
      <c r="AN213" s="568"/>
      <c r="AO213" s="568"/>
      <c r="AP213" s="568"/>
      <c r="AQ213" s="568"/>
      <c r="AR213" s="566"/>
      <c r="AS213" s="569"/>
      <c r="AT213" s="566"/>
      <c r="AU213" s="567"/>
      <c r="AV213" s="568"/>
      <c r="AW213" s="570"/>
      <c r="AX213" s="568"/>
      <c r="AY213" s="566"/>
      <c r="AZ213" s="571"/>
      <c r="BA213" s="572"/>
      <c r="BB213" s="712"/>
      <c r="BC213" s="713">
        <f>SUM(N213:AN213)</f>
        <v>678</v>
      </c>
    </row>
    <row r="214" spans="1:55" ht="49.5" customHeight="1">
      <c r="A214" s="2226"/>
      <c r="B214" s="2227"/>
      <c r="C214" s="2227"/>
      <c r="D214" s="2227"/>
      <c r="E214" s="2228"/>
      <c r="F214" s="2168"/>
      <c r="G214" s="1189" t="s">
        <v>48</v>
      </c>
      <c r="H214" s="1344">
        <v>33</v>
      </c>
      <c r="I214" s="322">
        <f t="shared" ref="I214" si="960">K213</f>
        <v>33</v>
      </c>
      <c r="J214" s="2087">
        <f>L213</f>
        <v>32</v>
      </c>
      <c r="K214" s="2087">
        <f t="shared" ref="K214:AK214" si="961">M213</f>
        <v>32</v>
      </c>
      <c r="L214" s="280">
        <f t="shared" si="961"/>
        <v>30</v>
      </c>
      <c r="M214" s="283">
        <f t="shared" si="961"/>
        <v>33</v>
      </c>
      <c r="N214" s="281">
        <f t="shared" si="961"/>
        <v>37</v>
      </c>
      <c r="O214" s="280">
        <f t="shared" si="961"/>
        <v>36</v>
      </c>
      <c r="P214" s="280">
        <f t="shared" si="961"/>
        <v>36</v>
      </c>
      <c r="Q214" s="297">
        <f t="shared" si="961"/>
        <v>37</v>
      </c>
      <c r="R214" s="281">
        <f t="shared" si="961"/>
        <v>37</v>
      </c>
      <c r="S214" s="282">
        <f t="shared" si="961"/>
        <v>36</v>
      </c>
      <c r="T214" s="280">
        <f t="shared" si="961"/>
        <v>34</v>
      </c>
      <c r="U214" s="283">
        <f t="shared" si="961"/>
        <v>36</v>
      </c>
      <c r="V214" s="297">
        <f t="shared" si="961"/>
        <v>37</v>
      </c>
      <c r="W214" s="281">
        <f t="shared" si="961"/>
        <v>36</v>
      </c>
      <c r="X214" s="283">
        <f t="shared" si="961"/>
        <v>37</v>
      </c>
      <c r="Y214" s="282">
        <f t="shared" si="961"/>
        <v>37</v>
      </c>
      <c r="Z214" s="280">
        <f t="shared" si="961"/>
        <v>37</v>
      </c>
      <c r="AA214" s="297">
        <f t="shared" si="961"/>
        <v>36</v>
      </c>
      <c r="AB214" s="281">
        <f t="shared" si="961"/>
        <v>36</v>
      </c>
      <c r="AC214" s="280">
        <f t="shared" si="961"/>
        <v>35</v>
      </c>
      <c r="AD214" s="2036">
        <f t="shared" si="961"/>
        <v>35</v>
      </c>
      <c r="AE214" s="280">
        <f t="shared" si="961"/>
        <v>0</v>
      </c>
      <c r="AF214" s="283">
        <f t="shared" si="961"/>
        <v>0</v>
      </c>
      <c r="AG214" s="281">
        <f t="shared" si="961"/>
        <v>0</v>
      </c>
      <c r="AH214" s="280">
        <f t="shared" si="961"/>
        <v>0</v>
      </c>
      <c r="AI214" s="321">
        <f t="shared" si="961"/>
        <v>0</v>
      </c>
      <c r="AJ214" s="282">
        <f t="shared" si="961"/>
        <v>0</v>
      </c>
      <c r="AK214" s="280">
        <f t="shared" si="961"/>
        <v>0</v>
      </c>
      <c r="AL214" s="283">
        <f t="shared" ref="AL214" si="962">AO213</f>
        <v>0</v>
      </c>
      <c r="AM214" s="282"/>
      <c r="AN214" s="280"/>
      <c r="AO214" s="280"/>
      <c r="AP214" s="280"/>
      <c r="AQ214" s="280"/>
      <c r="AR214" s="283"/>
      <c r="AS214" s="281"/>
      <c r="AT214" s="283"/>
      <c r="AU214" s="282"/>
      <c r="AV214" s="280"/>
      <c r="AW214" s="274"/>
      <c r="AX214" s="277"/>
      <c r="AY214" s="276"/>
      <c r="AZ214" s="275"/>
      <c r="BA214" s="274"/>
      <c r="BB214" s="714"/>
      <c r="BC214" s="715">
        <f>SUM(L214:BB214)</f>
        <v>678</v>
      </c>
    </row>
    <row r="215" spans="1:55" ht="49.5" customHeight="1">
      <c r="A215" s="2229"/>
      <c r="B215" s="2230"/>
      <c r="C215" s="2230"/>
      <c r="D215" s="2230"/>
      <c r="E215" s="2231"/>
      <c r="F215" s="2169"/>
      <c r="G215" s="1195" t="s">
        <v>45</v>
      </c>
      <c r="H215" s="1456">
        <v>32</v>
      </c>
      <c r="I215" s="320">
        <f>M213</f>
        <v>32</v>
      </c>
      <c r="J215" s="266">
        <f>N213</f>
        <v>30</v>
      </c>
      <c r="K215" s="266">
        <f t="shared" ref="K215:AL215" si="963">O213</f>
        <v>33</v>
      </c>
      <c r="L215" s="265">
        <f t="shared" si="963"/>
        <v>37</v>
      </c>
      <c r="M215" s="267">
        <f t="shared" si="963"/>
        <v>36</v>
      </c>
      <c r="N215" s="268">
        <f t="shared" si="963"/>
        <v>36</v>
      </c>
      <c r="O215" s="265">
        <f t="shared" si="963"/>
        <v>37</v>
      </c>
      <c r="P215" s="265">
        <f t="shared" si="963"/>
        <v>37</v>
      </c>
      <c r="Q215" s="269">
        <f t="shared" si="963"/>
        <v>36</v>
      </c>
      <c r="R215" s="268">
        <f t="shared" si="963"/>
        <v>34</v>
      </c>
      <c r="S215" s="266">
        <f t="shared" si="963"/>
        <v>36</v>
      </c>
      <c r="T215" s="265">
        <f t="shared" si="963"/>
        <v>37</v>
      </c>
      <c r="U215" s="267">
        <f t="shared" si="963"/>
        <v>36</v>
      </c>
      <c r="V215" s="269">
        <f t="shared" si="963"/>
        <v>37</v>
      </c>
      <c r="W215" s="268">
        <f t="shared" si="963"/>
        <v>37</v>
      </c>
      <c r="X215" s="267">
        <f t="shared" si="963"/>
        <v>37</v>
      </c>
      <c r="Y215" s="266">
        <f t="shared" si="963"/>
        <v>36</v>
      </c>
      <c r="Z215" s="265">
        <f t="shared" si="963"/>
        <v>36</v>
      </c>
      <c r="AA215" s="269">
        <f t="shared" si="963"/>
        <v>35</v>
      </c>
      <c r="AB215" s="268">
        <f t="shared" si="963"/>
        <v>35</v>
      </c>
      <c r="AC215" s="265">
        <f t="shared" si="963"/>
        <v>0</v>
      </c>
      <c r="AD215" s="266">
        <f t="shared" si="963"/>
        <v>0</v>
      </c>
      <c r="AE215" s="265">
        <f t="shared" si="963"/>
        <v>0</v>
      </c>
      <c r="AF215" s="267">
        <f t="shared" si="963"/>
        <v>0</v>
      </c>
      <c r="AG215" s="268">
        <f t="shared" si="963"/>
        <v>0</v>
      </c>
      <c r="AH215" s="265">
        <f t="shared" si="963"/>
        <v>0</v>
      </c>
      <c r="AI215" s="265">
        <f t="shared" si="963"/>
        <v>0</v>
      </c>
      <c r="AJ215" s="266">
        <f t="shared" si="963"/>
        <v>0</v>
      </c>
      <c r="AK215" s="265">
        <f t="shared" si="963"/>
        <v>0</v>
      </c>
      <c r="AL215" s="267">
        <f t="shared" si="963"/>
        <v>0</v>
      </c>
      <c r="AM215" s="266"/>
      <c r="AN215" s="265"/>
      <c r="AO215" s="265"/>
      <c r="AP215" s="265"/>
      <c r="AQ215" s="265"/>
      <c r="AR215" s="267"/>
      <c r="AS215" s="268"/>
      <c r="AT215" s="267"/>
      <c r="AU215" s="266"/>
      <c r="AV215" s="265"/>
      <c r="AW215" s="575"/>
      <c r="AX215" s="265"/>
      <c r="AY215" s="267"/>
      <c r="AZ215" s="269"/>
      <c r="BA215" s="575"/>
      <c r="BB215" s="716"/>
      <c r="BC215" s="717">
        <f>SUM(J215:BB215)</f>
        <v>678</v>
      </c>
    </row>
    <row r="216" spans="1:55" ht="49.5" customHeight="1">
      <c r="A216" s="2139"/>
      <c r="B216" s="2140"/>
      <c r="C216" s="2144" t="s">
        <v>43</v>
      </c>
      <c r="D216" s="2144"/>
      <c r="E216" s="2145"/>
      <c r="F216" s="2146"/>
      <c r="G216" s="2144"/>
      <c r="H216" s="1229">
        <v>65</v>
      </c>
      <c r="I216" s="319">
        <f>H216+I215-I214</f>
        <v>64</v>
      </c>
      <c r="J216" s="257">
        <f t="shared" ref="J216:AH216" si="964">I216+J215-J214</f>
        <v>62</v>
      </c>
      <c r="K216" s="257">
        <f t="shared" si="964"/>
        <v>63</v>
      </c>
      <c r="L216" s="256">
        <f t="shared" si="964"/>
        <v>70</v>
      </c>
      <c r="M216" s="255">
        <f t="shared" si="964"/>
        <v>73</v>
      </c>
      <c r="N216" s="258">
        <f t="shared" si="964"/>
        <v>72</v>
      </c>
      <c r="O216" s="256">
        <f t="shared" si="964"/>
        <v>73</v>
      </c>
      <c r="P216" s="256">
        <f t="shared" si="964"/>
        <v>74</v>
      </c>
      <c r="Q216" s="1117">
        <f t="shared" si="964"/>
        <v>73</v>
      </c>
      <c r="R216" s="258">
        <f t="shared" si="964"/>
        <v>70</v>
      </c>
      <c r="S216" s="718">
        <f t="shared" si="964"/>
        <v>70</v>
      </c>
      <c r="T216" s="721">
        <f t="shared" si="964"/>
        <v>73</v>
      </c>
      <c r="U216" s="583">
        <f t="shared" si="964"/>
        <v>73</v>
      </c>
      <c r="V216" s="1993">
        <f t="shared" si="964"/>
        <v>73</v>
      </c>
      <c r="W216" s="584">
        <f t="shared" si="964"/>
        <v>74</v>
      </c>
      <c r="X216" s="583">
        <f t="shared" si="964"/>
        <v>74</v>
      </c>
      <c r="Y216" s="719">
        <f t="shared" si="964"/>
        <v>73</v>
      </c>
      <c r="Z216" s="720">
        <f t="shared" si="964"/>
        <v>72</v>
      </c>
      <c r="AA216" s="2027">
        <f t="shared" si="964"/>
        <v>71</v>
      </c>
      <c r="AB216" s="584">
        <f t="shared" si="964"/>
        <v>70</v>
      </c>
      <c r="AC216" s="721">
        <f t="shared" si="964"/>
        <v>35</v>
      </c>
      <c r="AD216" s="718">
        <f t="shared" si="964"/>
        <v>0</v>
      </c>
      <c r="AE216" s="721">
        <f t="shared" si="964"/>
        <v>0</v>
      </c>
      <c r="AF216" s="583">
        <f t="shared" si="964"/>
        <v>0</v>
      </c>
      <c r="AG216" s="584">
        <f t="shared" si="964"/>
        <v>0</v>
      </c>
      <c r="AH216" s="721">
        <f t="shared" si="964"/>
        <v>0</v>
      </c>
      <c r="AI216" s="721">
        <f t="shared" ref="AI216" si="965">AH216+AI215-AI214</f>
        <v>0</v>
      </c>
      <c r="AJ216" s="718">
        <f t="shared" ref="AJ216" si="966">AI216+AJ215-AJ214</f>
        <v>0</v>
      </c>
      <c r="AK216" s="721">
        <f t="shared" ref="AK216" si="967">AJ216+AK215-AK214</f>
        <v>0</v>
      </c>
      <c r="AL216" s="583">
        <f t="shared" ref="AL216" si="968">AK216+AL215-AL214</f>
        <v>0</v>
      </c>
      <c r="AM216" s="718">
        <f t="shared" ref="AM216" si="969">AL216+AM215-AM214</f>
        <v>0</v>
      </c>
      <c r="AN216" s="582">
        <f t="shared" ref="AN216" si="970">AM216+AN215-AN214</f>
        <v>0</v>
      </c>
      <c r="AO216" s="582"/>
      <c r="AP216" s="582"/>
      <c r="AQ216" s="582"/>
      <c r="AR216" s="579"/>
      <c r="AS216" s="578"/>
      <c r="AT216" s="579"/>
      <c r="AU216" s="580"/>
      <c r="AV216" s="582"/>
      <c r="AW216" s="585"/>
      <c r="AX216" s="582"/>
      <c r="AY216" s="579"/>
      <c r="AZ216" s="581"/>
      <c r="BA216" s="585"/>
      <c r="BB216" s="689"/>
      <c r="BC216" s="722"/>
    </row>
    <row r="217" spans="1:55" ht="49.5" customHeight="1">
      <c r="A217" s="2141"/>
      <c r="B217" s="2142"/>
      <c r="C217" s="2148" t="s">
        <v>42</v>
      </c>
      <c r="D217" s="2148"/>
      <c r="E217" s="2149"/>
      <c r="F217" s="2141"/>
      <c r="G217" s="2102"/>
      <c r="H217" s="1227">
        <v>33</v>
      </c>
      <c r="I217" s="316">
        <v>33</v>
      </c>
      <c r="J217" s="315">
        <f>L213</f>
        <v>32</v>
      </c>
      <c r="K217" s="315">
        <f t="shared" ref="K217:AH217" si="971">M213</f>
        <v>32</v>
      </c>
      <c r="L217" s="246">
        <f t="shared" si="971"/>
        <v>30</v>
      </c>
      <c r="M217" s="245">
        <f t="shared" si="971"/>
        <v>33</v>
      </c>
      <c r="N217" s="244">
        <f t="shared" si="971"/>
        <v>37</v>
      </c>
      <c r="O217" s="246">
        <f t="shared" si="971"/>
        <v>36</v>
      </c>
      <c r="P217" s="246">
        <f t="shared" si="971"/>
        <v>36</v>
      </c>
      <c r="Q217" s="387">
        <f t="shared" si="971"/>
        <v>37</v>
      </c>
      <c r="R217" s="244">
        <f t="shared" si="971"/>
        <v>37</v>
      </c>
      <c r="S217" s="333">
        <f t="shared" si="971"/>
        <v>36</v>
      </c>
      <c r="T217" s="312">
        <f t="shared" si="971"/>
        <v>34</v>
      </c>
      <c r="U217" s="311">
        <f t="shared" si="971"/>
        <v>36</v>
      </c>
      <c r="V217" s="1994">
        <f t="shared" si="971"/>
        <v>37</v>
      </c>
      <c r="W217" s="2011">
        <f t="shared" si="971"/>
        <v>36</v>
      </c>
      <c r="X217" s="311">
        <f t="shared" si="971"/>
        <v>37</v>
      </c>
      <c r="Y217" s="310">
        <f t="shared" si="971"/>
        <v>37</v>
      </c>
      <c r="Z217" s="312">
        <f t="shared" si="971"/>
        <v>37</v>
      </c>
      <c r="AA217" s="1994">
        <f t="shared" si="971"/>
        <v>36</v>
      </c>
      <c r="AB217" s="2011">
        <f t="shared" si="971"/>
        <v>36</v>
      </c>
      <c r="AC217" s="312">
        <f t="shared" si="971"/>
        <v>35</v>
      </c>
      <c r="AD217" s="375">
        <f t="shared" si="971"/>
        <v>35</v>
      </c>
      <c r="AE217" s="312">
        <f t="shared" si="971"/>
        <v>0</v>
      </c>
      <c r="AF217" s="311">
        <f t="shared" si="971"/>
        <v>0</v>
      </c>
      <c r="AG217" s="2011">
        <f t="shared" si="971"/>
        <v>0</v>
      </c>
      <c r="AH217" s="312">
        <f t="shared" si="971"/>
        <v>0</v>
      </c>
      <c r="AI217" s="313">
        <f t="shared" ref="AI217" si="972">AK213</f>
        <v>0</v>
      </c>
      <c r="AJ217" s="310">
        <f t="shared" ref="AJ217" si="973">AL213</f>
        <v>0</v>
      </c>
      <c r="AK217" s="312">
        <f t="shared" ref="AK217" si="974">AM213</f>
        <v>0</v>
      </c>
      <c r="AL217" s="311">
        <f t="shared" ref="AL217" si="975">AN213</f>
        <v>0</v>
      </c>
      <c r="AM217" s="310">
        <f t="shared" ref="AM217" si="976">AO213</f>
        <v>0</v>
      </c>
      <c r="AN217" s="237">
        <f t="shared" ref="AN217" si="977">AP213</f>
        <v>0</v>
      </c>
      <c r="AO217" s="237"/>
      <c r="AP217" s="237"/>
      <c r="AQ217" s="237"/>
      <c r="AR217" s="236"/>
      <c r="AS217" s="235"/>
      <c r="AT217" s="236"/>
      <c r="AU217" s="238"/>
      <c r="AV217" s="237"/>
      <c r="AW217" s="437"/>
      <c r="AX217" s="332"/>
      <c r="AY217" s="1113"/>
      <c r="AZ217" s="1112"/>
      <c r="BA217" s="437"/>
      <c r="BB217" s="650"/>
      <c r="BC217" s="651"/>
    </row>
    <row r="218" spans="1:55" ht="49.5" customHeight="1" thickBot="1">
      <c r="A218" s="2141"/>
      <c r="B218" s="2142"/>
      <c r="C218" s="2181" t="s">
        <v>41</v>
      </c>
      <c r="D218" s="2181"/>
      <c r="E218" s="2182"/>
      <c r="F218" s="2152"/>
      <c r="G218" s="2181"/>
      <c r="H218" s="1228"/>
      <c r="I218" s="309">
        <f>H218+I214-I217</f>
        <v>0</v>
      </c>
      <c r="J218" s="238">
        <f t="shared" ref="J218:AH218" si="978">I218+J214-J217</f>
        <v>0</v>
      </c>
      <c r="K218" s="346">
        <f t="shared" si="978"/>
        <v>0</v>
      </c>
      <c r="L218" s="237">
        <f t="shared" si="978"/>
        <v>0</v>
      </c>
      <c r="M218" s="236">
        <f t="shared" si="978"/>
        <v>0</v>
      </c>
      <c r="N218" s="235">
        <f t="shared" si="978"/>
        <v>0</v>
      </c>
      <c r="O218" s="237">
        <f t="shared" si="978"/>
        <v>0</v>
      </c>
      <c r="P218" s="237">
        <f t="shared" si="978"/>
        <v>0</v>
      </c>
      <c r="Q218" s="1116">
        <f t="shared" si="978"/>
        <v>0</v>
      </c>
      <c r="R218" s="235">
        <f t="shared" si="978"/>
        <v>0</v>
      </c>
      <c r="S218" s="614">
        <f t="shared" si="978"/>
        <v>0</v>
      </c>
      <c r="T218" s="680">
        <f t="shared" si="978"/>
        <v>0</v>
      </c>
      <c r="U218" s="681">
        <f t="shared" si="978"/>
        <v>0</v>
      </c>
      <c r="V218" s="693">
        <f t="shared" si="978"/>
        <v>0</v>
      </c>
      <c r="W218" s="682">
        <f t="shared" si="978"/>
        <v>0</v>
      </c>
      <c r="X218" s="681">
        <f t="shared" si="978"/>
        <v>0</v>
      </c>
      <c r="Y218" s="692">
        <f t="shared" si="978"/>
        <v>0</v>
      </c>
      <c r="Z218" s="680">
        <f t="shared" si="978"/>
        <v>0</v>
      </c>
      <c r="AA218" s="693">
        <f t="shared" si="978"/>
        <v>0</v>
      </c>
      <c r="AB218" s="682">
        <f t="shared" si="978"/>
        <v>0</v>
      </c>
      <c r="AC218" s="680">
        <f t="shared" si="978"/>
        <v>0</v>
      </c>
      <c r="AD218" s="692">
        <f t="shared" si="978"/>
        <v>0</v>
      </c>
      <c r="AE218" s="680">
        <f t="shared" si="978"/>
        <v>0</v>
      </c>
      <c r="AF218" s="681">
        <f t="shared" si="978"/>
        <v>0</v>
      </c>
      <c r="AG218" s="682">
        <f t="shared" si="978"/>
        <v>0</v>
      </c>
      <c r="AH218" s="680">
        <f t="shared" si="978"/>
        <v>0</v>
      </c>
      <c r="AI218" s="680">
        <f t="shared" ref="AI218" si="979">AH218+AI214-AI217</f>
        <v>0</v>
      </c>
      <c r="AJ218" s="692">
        <f t="shared" ref="AJ218" si="980">AI218+AJ214-AJ217</f>
        <v>0</v>
      </c>
      <c r="AK218" s="680">
        <f t="shared" ref="AK218" si="981">AJ218+AK214-AK217</f>
        <v>0</v>
      </c>
      <c r="AL218" s="681">
        <f t="shared" ref="AL218" si="982">AK218+AL214-AL217</f>
        <v>0</v>
      </c>
      <c r="AM218" s="692">
        <f t="shared" ref="AM218" si="983">AL218+AM214-AM217</f>
        <v>0</v>
      </c>
      <c r="AN218" s="680">
        <f t="shared" ref="AN218" si="984">AM218+AN214-AN217</f>
        <v>0</v>
      </c>
      <c r="AO218" s="680"/>
      <c r="AP218" s="680"/>
      <c r="AQ218" s="680"/>
      <c r="AR218" s="681"/>
      <c r="AS218" s="682"/>
      <c r="AT218" s="681"/>
      <c r="AU218" s="692"/>
      <c r="AV218" s="680"/>
      <c r="AW218" s="723"/>
      <c r="AX218" s="680"/>
      <c r="AY218" s="681"/>
      <c r="AZ218" s="615"/>
      <c r="BA218" s="619"/>
      <c r="BB218" s="689"/>
      <c r="BC218" s="722">
        <f>SUM(N218:AW218)</f>
        <v>0</v>
      </c>
    </row>
    <row r="219" spans="1:55" ht="49.5" hidden="1" customHeight="1" thickBot="1">
      <c r="A219" s="1164"/>
      <c r="B219" s="66"/>
      <c r="C219" s="2130" t="s">
        <v>82</v>
      </c>
      <c r="D219" s="2096"/>
      <c r="E219" s="2096"/>
      <c r="F219" s="2096"/>
      <c r="G219" s="2096"/>
      <c r="H219" s="1461"/>
      <c r="I219" s="1167"/>
      <c r="J219" s="300"/>
      <c r="K219" s="1488"/>
      <c r="L219" s="299"/>
      <c r="M219" s="1167"/>
      <c r="N219" s="1915"/>
      <c r="O219" s="299"/>
      <c r="P219" s="299"/>
      <c r="Q219" s="1939"/>
      <c r="R219" s="1915"/>
      <c r="S219" s="725"/>
      <c r="T219" s="728"/>
      <c r="U219" s="724"/>
      <c r="V219" s="726"/>
      <c r="W219" s="727"/>
      <c r="X219" s="724"/>
      <c r="Y219" s="725"/>
      <c r="Z219" s="728"/>
      <c r="AA219" s="726"/>
      <c r="AB219" s="727"/>
      <c r="AC219" s="728"/>
      <c r="AD219" s="725"/>
      <c r="AE219" s="728"/>
      <c r="AF219" s="724"/>
      <c r="AG219" s="727"/>
      <c r="AH219" s="728"/>
      <c r="AI219" s="728"/>
      <c r="AJ219" s="725"/>
      <c r="AK219" s="728"/>
      <c r="AL219" s="724"/>
      <c r="AM219" s="725"/>
      <c r="AN219" s="728"/>
      <c r="AO219" s="728"/>
      <c r="AP219" s="728"/>
      <c r="AQ219" s="728"/>
      <c r="AR219" s="724"/>
      <c r="AS219" s="727"/>
      <c r="AT219" s="724"/>
      <c r="AU219" s="725"/>
      <c r="AV219" s="728"/>
      <c r="AW219" s="729"/>
      <c r="AX219" s="728"/>
      <c r="AY219" s="724"/>
      <c r="AZ219" s="726"/>
      <c r="BA219" s="729"/>
      <c r="BB219" s="730"/>
      <c r="BC219" s="546">
        <f>SUM(K219:AW219)</f>
        <v>0</v>
      </c>
    </row>
    <row r="220" spans="1:55" ht="49.5" hidden="1" customHeight="1">
      <c r="A220" s="2241" t="s">
        <v>80</v>
      </c>
      <c r="B220" s="2242"/>
      <c r="C220" s="2242"/>
      <c r="D220" s="2242"/>
      <c r="E220" s="2243"/>
      <c r="F220" s="2167"/>
      <c r="G220" s="1188" t="s">
        <v>49</v>
      </c>
      <c r="H220" s="1265"/>
      <c r="I220" s="481"/>
      <c r="J220" s="482"/>
      <c r="K220" s="482"/>
      <c r="L220" s="425"/>
      <c r="M220" s="481"/>
      <c r="N220" s="1896"/>
      <c r="O220" s="425"/>
      <c r="P220" s="480"/>
      <c r="Q220" s="1721"/>
      <c r="R220" s="1896"/>
      <c r="S220" s="567"/>
      <c r="T220" s="1506"/>
      <c r="U220" s="566"/>
      <c r="V220" s="571"/>
      <c r="W220" s="569"/>
      <c r="X220" s="566"/>
      <c r="Y220" s="567"/>
      <c r="Z220" s="568"/>
      <c r="AA220" s="571"/>
      <c r="AB220" s="569"/>
      <c r="AC220" s="568"/>
      <c r="AD220" s="567"/>
      <c r="AE220" s="568"/>
      <c r="AF220" s="566"/>
      <c r="AG220" s="569"/>
      <c r="AH220" s="568"/>
      <c r="AI220" s="568"/>
      <c r="AJ220" s="567"/>
      <c r="AK220" s="568"/>
      <c r="AL220" s="566"/>
      <c r="AM220" s="567"/>
      <c r="AN220" s="568"/>
      <c r="AO220" s="568"/>
      <c r="AP220" s="568"/>
      <c r="AQ220" s="568"/>
      <c r="AR220" s="566"/>
      <c r="AS220" s="569"/>
      <c r="AT220" s="566"/>
      <c r="AU220" s="567"/>
      <c r="AV220" s="568"/>
      <c r="AW220" s="570"/>
      <c r="AX220" s="568"/>
      <c r="AY220" s="566"/>
      <c r="AZ220" s="571"/>
      <c r="BA220" s="572"/>
      <c r="BB220" s="573"/>
      <c r="BC220" s="574">
        <f>SUM(K220:AW220)</f>
        <v>0</v>
      </c>
    </row>
    <row r="221" spans="1:55" ht="49.5" hidden="1" customHeight="1">
      <c r="A221" s="2244"/>
      <c r="B221" s="2245"/>
      <c r="C221" s="2245"/>
      <c r="D221" s="2245"/>
      <c r="E221" s="2246"/>
      <c r="F221" s="2168"/>
      <c r="G221" s="1189" t="s">
        <v>48</v>
      </c>
      <c r="H221" s="1170" t="e">
        <f t="shared" ref="H221:AJ221" si="985">G221+H220-H219</f>
        <v>#VALUE!</v>
      </c>
      <c r="I221" s="287" t="e">
        <f>H221+I220-I219</f>
        <v>#VALUE!</v>
      </c>
      <c r="J221" s="488" t="e">
        <f t="shared" si="985"/>
        <v>#VALUE!</v>
      </c>
      <c r="K221" s="298" t="e">
        <f t="shared" si="985"/>
        <v>#VALUE!</v>
      </c>
      <c r="L221" s="286" t="e">
        <f t="shared" si="985"/>
        <v>#VALUE!</v>
      </c>
      <c r="M221" s="287" t="e">
        <f t="shared" si="985"/>
        <v>#VALUE!</v>
      </c>
      <c r="N221" s="288" t="e">
        <f t="shared" si="985"/>
        <v>#VALUE!</v>
      </c>
      <c r="O221" s="286" t="e">
        <f t="shared" si="985"/>
        <v>#VALUE!</v>
      </c>
      <c r="P221" s="286" t="e">
        <f t="shared" si="985"/>
        <v>#VALUE!</v>
      </c>
      <c r="Q221" s="947" t="e">
        <f t="shared" si="985"/>
        <v>#VALUE!</v>
      </c>
      <c r="R221" s="284" t="e">
        <f t="shared" si="985"/>
        <v>#VALUE!</v>
      </c>
      <c r="S221" s="282" t="e">
        <f t="shared" si="985"/>
        <v>#VALUE!</v>
      </c>
      <c r="T221" s="1515" t="e">
        <f t="shared" si="985"/>
        <v>#VALUE!</v>
      </c>
      <c r="U221" s="276" t="e">
        <f t="shared" si="985"/>
        <v>#VALUE!</v>
      </c>
      <c r="V221" s="297" t="e">
        <f t="shared" si="985"/>
        <v>#VALUE!</v>
      </c>
      <c r="W221" s="281" t="e">
        <f t="shared" si="985"/>
        <v>#VALUE!</v>
      </c>
      <c r="X221" s="276" t="e">
        <f t="shared" si="985"/>
        <v>#VALUE!</v>
      </c>
      <c r="Y221" s="278" t="e">
        <f t="shared" si="985"/>
        <v>#VALUE!</v>
      </c>
      <c r="Z221" s="277" t="e">
        <f t="shared" si="985"/>
        <v>#VALUE!</v>
      </c>
      <c r="AA221" s="275" t="e">
        <f t="shared" si="985"/>
        <v>#VALUE!</v>
      </c>
      <c r="AB221" s="279" t="e">
        <f t="shared" si="985"/>
        <v>#VALUE!</v>
      </c>
      <c r="AC221" s="277" t="e">
        <f t="shared" si="985"/>
        <v>#VALUE!</v>
      </c>
      <c r="AD221" s="278" t="e">
        <f t="shared" si="985"/>
        <v>#VALUE!</v>
      </c>
      <c r="AE221" s="277" t="e">
        <f t="shared" si="985"/>
        <v>#VALUE!</v>
      </c>
      <c r="AF221" s="276" t="e">
        <f t="shared" si="985"/>
        <v>#VALUE!</v>
      </c>
      <c r="AG221" s="279" t="e">
        <f t="shared" si="985"/>
        <v>#VALUE!</v>
      </c>
      <c r="AH221" s="280" t="e">
        <f t="shared" si="985"/>
        <v>#VALUE!</v>
      </c>
      <c r="AI221" s="277" t="e">
        <f t="shared" si="985"/>
        <v>#VALUE!</v>
      </c>
      <c r="AJ221" s="278" t="e">
        <f t="shared" si="985"/>
        <v>#VALUE!</v>
      </c>
      <c r="AK221" s="277"/>
      <c r="AL221" s="276"/>
      <c r="AM221" s="282"/>
      <c r="AN221" s="277"/>
      <c r="AO221" s="277"/>
      <c r="AP221" s="277"/>
      <c r="AQ221" s="277"/>
      <c r="AR221" s="276"/>
      <c r="AS221" s="279"/>
      <c r="AT221" s="276"/>
      <c r="AU221" s="278"/>
      <c r="AV221" s="277"/>
      <c r="AW221" s="274"/>
      <c r="AX221" s="277"/>
      <c r="AY221" s="276"/>
      <c r="AZ221" s="275"/>
      <c r="BA221" s="274"/>
      <c r="BB221" s="273"/>
      <c r="BC221" s="186"/>
    </row>
    <row r="222" spans="1:55" ht="49.5" hidden="1" customHeight="1">
      <c r="A222" s="2247"/>
      <c r="B222" s="2248"/>
      <c r="C222" s="2248"/>
      <c r="D222" s="2248"/>
      <c r="E222" s="2249"/>
      <c r="F222" s="2169"/>
      <c r="G222" s="1195" t="s">
        <v>45</v>
      </c>
      <c r="H222" s="1339"/>
      <c r="I222" s="272"/>
      <c r="J222" s="271"/>
      <c r="K222" s="271"/>
      <c r="L222" s="270"/>
      <c r="M222" s="272"/>
      <c r="N222" s="1905"/>
      <c r="O222" s="270"/>
      <c r="P222" s="270"/>
      <c r="Q222" s="1932"/>
      <c r="R222" s="1905"/>
      <c r="S222" s="266"/>
      <c r="T222" s="265"/>
      <c r="U222" s="267"/>
      <c r="V222" s="269"/>
      <c r="W222" s="268"/>
      <c r="X222" s="267"/>
      <c r="Y222" s="266"/>
      <c r="Z222" s="265"/>
      <c r="AA222" s="269"/>
      <c r="AB222" s="268"/>
      <c r="AC222" s="265"/>
      <c r="AD222" s="266"/>
      <c r="AE222" s="265"/>
      <c r="AF222" s="267"/>
      <c r="AG222" s="268"/>
      <c r="AH222" s="265"/>
      <c r="AI222" s="265"/>
      <c r="AJ222" s="266"/>
      <c r="AK222" s="265"/>
      <c r="AL222" s="267"/>
      <c r="AM222" s="266"/>
      <c r="AN222" s="265"/>
      <c r="AO222" s="265"/>
      <c r="AP222" s="265"/>
      <c r="AQ222" s="265"/>
      <c r="AR222" s="267"/>
      <c r="AS222" s="268"/>
      <c r="AT222" s="267"/>
      <c r="AU222" s="266"/>
      <c r="AV222" s="265"/>
      <c r="AW222" s="575"/>
      <c r="AX222" s="265"/>
      <c r="AY222" s="267"/>
      <c r="AZ222" s="269"/>
      <c r="BA222" s="575"/>
      <c r="BB222" s="576"/>
      <c r="BC222" s="577"/>
    </row>
    <row r="223" spans="1:55" ht="49.5" hidden="1" customHeight="1">
      <c r="A223" s="2139"/>
      <c r="B223" s="2140"/>
      <c r="C223" s="2144" t="s">
        <v>43</v>
      </c>
      <c r="D223" s="2144"/>
      <c r="E223" s="2145"/>
      <c r="F223" s="2146"/>
      <c r="G223" s="2144"/>
      <c r="H223" s="1171">
        <f t="shared" ref="H223:AH223" si="986">G223+H219-H222</f>
        <v>0</v>
      </c>
      <c r="I223" s="255">
        <f>H223+I219-I222</f>
        <v>0</v>
      </c>
      <c r="J223" s="257">
        <f t="shared" si="986"/>
        <v>0</v>
      </c>
      <c r="K223" s="257">
        <f t="shared" si="986"/>
        <v>0</v>
      </c>
      <c r="L223" s="256">
        <f t="shared" si="986"/>
        <v>0</v>
      </c>
      <c r="M223" s="255">
        <f t="shared" si="986"/>
        <v>0</v>
      </c>
      <c r="N223" s="258">
        <f t="shared" si="986"/>
        <v>0</v>
      </c>
      <c r="O223" s="256">
        <f t="shared" si="986"/>
        <v>0</v>
      </c>
      <c r="P223" s="256">
        <f t="shared" si="986"/>
        <v>0</v>
      </c>
      <c r="Q223" s="1117">
        <f t="shared" si="986"/>
        <v>0</v>
      </c>
      <c r="R223" s="258">
        <f t="shared" si="986"/>
        <v>0</v>
      </c>
      <c r="S223" s="580">
        <f t="shared" si="986"/>
        <v>0</v>
      </c>
      <c r="T223" s="582">
        <f t="shared" si="986"/>
        <v>0</v>
      </c>
      <c r="U223" s="579">
        <f t="shared" si="986"/>
        <v>0</v>
      </c>
      <c r="V223" s="581">
        <f t="shared" si="986"/>
        <v>0</v>
      </c>
      <c r="W223" s="578">
        <f t="shared" si="986"/>
        <v>0</v>
      </c>
      <c r="X223" s="579">
        <f t="shared" si="986"/>
        <v>0</v>
      </c>
      <c r="Y223" s="257">
        <f t="shared" si="986"/>
        <v>0</v>
      </c>
      <c r="Z223" s="256">
        <f t="shared" si="986"/>
        <v>0</v>
      </c>
      <c r="AA223" s="1117">
        <f t="shared" si="986"/>
        <v>0</v>
      </c>
      <c r="AB223" s="578">
        <f t="shared" si="986"/>
        <v>0</v>
      </c>
      <c r="AC223" s="582">
        <f t="shared" si="986"/>
        <v>0</v>
      </c>
      <c r="AD223" s="580">
        <f t="shared" si="986"/>
        <v>0</v>
      </c>
      <c r="AE223" s="582">
        <f t="shared" si="986"/>
        <v>0</v>
      </c>
      <c r="AF223" s="579">
        <f t="shared" si="986"/>
        <v>0</v>
      </c>
      <c r="AG223" s="578">
        <f t="shared" si="986"/>
        <v>0</v>
      </c>
      <c r="AH223" s="582">
        <f t="shared" si="986"/>
        <v>0</v>
      </c>
      <c r="AI223" s="582"/>
      <c r="AJ223" s="580"/>
      <c r="AK223" s="582"/>
      <c r="AL223" s="579"/>
      <c r="AM223" s="580"/>
      <c r="AN223" s="582"/>
      <c r="AO223" s="582"/>
      <c r="AP223" s="582"/>
      <c r="AQ223" s="582"/>
      <c r="AR223" s="579"/>
      <c r="AS223" s="578"/>
      <c r="AT223" s="579"/>
      <c r="AU223" s="580"/>
      <c r="AV223" s="582"/>
      <c r="AW223" s="585"/>
      <c r="AX223" s="582"/>
      <c r="AY223" s="579"/>
      <c r="AZ223" s="581"/>
      <c r="BA223" s="585"/>
      <c r="BB223" s="689"/>
      <c r="BC223" s="722"/>
    </row>
    <row r="224" spans="1:55" ht="49.5" hidden="1" customHeight="1">
      <c r="A224" s="2141"/>
      <c r="B224" s="2142"/>
      <c r="C224" s="2148" t="s">
        <v>42</v>
      </c>
      <c r="D224" s="2148"/>
      <c r="E224" s="2149"/>
      <c r="F224" s="2141"/>
      <c r="G224" s="2102"/>
      <c r="H224" s="420"/>
      <c r="I224" s="245"/>
      <c r="J224" s="247"/>
      <c r="K224" s="247"/>
      <c r="L224" s="246"/>
      <c r="M224" s="245"/>
      <c r="N224" s="244"/>
      <c r="O224" s="246"/>
      <c r="P224" s="246"/>
      <c r="Q224" s="387"/>
      <c r="R224" s="244"/>
      <c r="S224" s="333"/>
      <c r="T224" s="332"/>
      <c r="U224" s="1113"/>
      <c r="V224" s="1112"/>
      <c r="W224" s="331"/>
      <c r="X224" s="1113"/>
      <c r="Y224" s="247"/>
      <c r="Z224" s="246"/>
      <c r="AA224" s="387"/>
      <c r="AB224" s="331"/>
      <c r="AC224" s="332"/>
      <c r="AD224" s="333"/>
      <c r="AE224" s="332"/>
      <c r="AF224" s="1113"/>
      <c r="AG224" s="331"/>
      <c r="AH224" s="332"/>
      <c r="AI224" s="332"/>
      <c r="AJ224" s="333"/>
      <c r="AK224" s="332"/>
      <c r="AL224" s="1113"/>
      <c r="AM224" s="333"/>
      <c r="AN224" s="332"/>
      <c r="AO224" s="332"/>
      <c r="AP224" s="332"/>
      <c r="AQ224" s="332"/>
      <c r="AR224" s="1113"/>
      <c r="AS224" s="331"/>
      <c r="AT224" s="1113"/>
      <c r="AU224" s="333"/>
      <c r="AV224" s="332"/>
      <c r="AW224" s="437"/>
      <c r="AX224" s="332"/>
      <c r="AY224" s="1113"/>
      <c r="AZ224" s="1112"/>
      <c r="BA224" s="437"/>
      <c r="BB224" s="650"/>
      <c r="BC224" s="651">
        <f>SUM(P224:AW224)</f>
        <v>0</v>
      </c>
    </row>
    <row r="225" spans="1:55" ht="49.5" hidden="1" customHeight="1" thickBot="1">
      <c r="A225" s="2098"/>
      <c r="B225" s="2143"/>
      <c r="C225" s="2150" t="s">
        <v>41</v>
      </c>
      <c r="D225" s="2150"/>
      <c r="E225" s="2151"/>
      <c r="F225" s="2152"/>
      <c r="G225" s="2181"/>
      <c r="H225" s="1172"/>
      <c r="I225" s="236"/>
      <c r="J225" s="238"/>
      <c r="K225" s="238"/>
      <c r="L225" s="237"/>
      <c r="M225" s="236"/>
      <c r="N225" s="235"/>
      <c r="O225" s="237"/>
      <c r="P225" s="237"/>
      <c r="Q225" s="1116"/>
      <c r="R225" s="235"/>
      <c r="S225" s="614"/>
      <c r="T225" s="618"/>
      <c r="U225" s="613"/>
      <c r="V225" s="615"/>
      <c r="W225" s="616"/>
      <c r="X225" s="405"/>
      <c r="Y225" s="407"/>
      <c r="Z225" s="618"/>
      <c r="AA225" s="615"/>
      <c r="AB225" s="616"/>
      <c r="AC225" s="618"/>
      <c r="AD225" s="614"/>
      <c r="AE225" s="618"/>
      <c r="AF225" s="613"/>
      <c r="AG225" s="616"/>
      <c r="AH225" s="618"/>
      <c r="AI225" s="618"/>
      <c r="AJ225" s="614"/>
      <c r="AK225" s="618"/>
      <c r="AL225" s="613"/>
      <c r="AM225" s="614"/>
      <c r="AN225" s="618"/>
      <c r="AO225" s="618"/>
      <c r="AP225" s="618"/>
      <c r="AQ225" s="618"/>
      <c r="AR225" s="613"/>
      <c r="AS225" s="616"/>
      <c r="AT225" s="613"/>
      <c r="AU225" s="614"/>
      <c r="AV225" s="618"/>
      <c r="AW225" s="619"/>
      <c r="AX225" s="618"/>
      <c r="AY225" s="613"/>
      <c r="AZ225" s="615"/>
      <c r="BA225" s="619"/>
      <c r="BB225" s="689"/>
      <c r="BC225" s="722">
        <f>SUM(O225:AW225)</f>
        <v>0</v>
      </c>
    </row>
    <row r="226" spans="1:55" ht="49.5" hidden="1" customHeight="1">
      <c r="A226" s="2241" t="s">
        <v>78</v>
      </c>
      <c r="B226" s="2242"/>
      <c r="C226" s="2242"/>
      <c r="D226" s="2242"/>
      <c r="E226" s="2243"/>
      <c r="F226" s="2167"/>
      <c r="G226" s="1184" t="s">
        <v>49</v>
      </c>
      <c r="H226" s="1462"/>
      <c r="I226" s="481"/>
      <c r="J226" s="482"/>
      <c r="K226" s="482"/>
      <c r="L226" s="425"/>
      <c r="M226" s="481"/>
      <c r="N226" s="1903"/>
      <c r="O226" s="480"/>
      <c r="P226" s="480"/>
      <c r="Q226" s="1721"/>
      <c r="R226" s="1896"/>
      <c r="S226" s="567"/>
      <c r="T226" s="1506"/>
      <c r="U226" s="566"/>
      <c r="V226" s="571"/>
      <c r="W226" s="569"/>
      <c r="X226" s="566"/>
      <c r="Y226" s="567"/>
      <c r="Z226" s="568"/>
      <c r="AA226" s="571"/>
      <c r="AB226" s="569"/>
      <c r="AC226" s="568"/>
      <c r="AD226" s="567"/>
      <c r="AE226" s="568"/>
      <c r="AF226" s="566"/>
      <c r="AG226" s="569"/>
      <c r="AH226" s="568"/>
      <c r="AI226" s="568"/>
      <c r="AJ226" s="567"/>
      <c r="AK226" s="568"/>
      <c r="AL226" s="566"/>
      <c r="AM226" s="567"/>
      <c r="AN226" s="568"/>
      <c r="AO226" s="568"/>
      <c r="AP226" s="568"/>
      <c r="AQ226" s="568"/>
      <c r="AR226" s="566"/>
      <c r="AS226" s="569"/>
      <c r="AT226" s="566"/>
      <c r="AU226" s="567"/>
      <c r="AV226" s="568"/>
      <c r="AW226" s="570"/>
      <c r="AX226" s="568"/>
      <c r="AY226" s="566"/>
      <c r="AZ226" s="571"/>
      <c r="BA226" s="572"/>
      <c r="BB226" s="573"/>
      <c r="BC226" s="574">
        <f>SUM(L226:AW226)</f>
        <v>0</v>
      </c>
    </row>
    <row r="227" spans="1:55" ht="49.5" hidden="1" customHeight="1">
      <c r="A227" s="2244"/>
      <c r="B227" s="2245"/>
      <c r="C227" s="2245"/>
      <c r="D227" s="2245"/>
      <c r="E227" s="2246"/>
      <c r="F227" s="2168"/>
      <c r="G227" s="1185" t="s">
        <v>48</v>
      </c>
      <c r="H227" s="1463" t="e">
        <f t="shared" ref="H227:AJ227" si="987">G227+H226-H225</f>
        <v>#VALUE!</v>
      </c>
      <c r="I227" s="287" t="e">
        <f>H227+I226-I225</f>
        <v>#VALUE!</v>
      </c>
      <c r="J227" s="488" t="e">
        <f t="shared" si="987"/>
        <v>#VALUE!</v>
      </c>
      <c r="K227" s="298" t="e">
        <f t="shared" si="987"/>
        <v>#VALUE!</v>
      </c>
      <c r="L227" s="487" t="e">
        <f t="shared" si="987"/>
        <v>#VALUE!</v>
      </c>
      <c r="M227" s="287" t="e">
        <f t="shared" si="987"/>
        <v>#VALUE!</v>
      </c>
      <c r="N227" s="288" t="e">
        <f t="shared" si="987"/>
        <v>#VALUE!</v>
      </c>
      <c r="O227" s="286" t="e">
        <f t="shared" si="987"/>
        <v>#VALUE!</v>
      </c>
      <c r="P227" s="286" t="e">
        <f t="shared" si="987"/>
        <v>#VALUE!</v>
      </c>
      <c r="Q227" s="947" t="e">
        <f t="shared" si="987"/>
        <v>#VALUE!</v>
      </c>
      <c r="R227" s="284" t="e">
        <f t="shared" si="987"/>
        <v>#VALUE!</v>
      </c>
      <c r="S227" s="282" t="e">
        <f t="shared" si="987"/>
        <v>#VALUE!</v>
      </c>
      <c r="T227" s="1515" t="e">
        <f t="shared" si="987"/>
        <v>#VALUE!</v>
      </c>
      <c r="U227" s="276" t="e">
        <f t="shared" si="987"/>
        <v>#VALUE!</v>
      </c>
      <c r="V227" s="297" t="e">
        <f t="shared" si="987"/>
        <v>#VALUE!</v>
      </c>
      <c r="W227" s="281" t="e">
        <f t="shared" si="987"/>
        <v>#VALUE!</v>
      </c>
      <c r="X227" s="276" t="e">
        <f t="shared" si="987"/>
        <v>#VALUE!</v>
      </c>
      <c r="Y227" s="278" t="e">
        <f t="shared" si="987"/>
        <v>#VALUE!</v>
      </c>
      <c r="Z227" s="277" t="e">
        <f t="shared" si="987"/>
        <v>#VALUE!</v>
      </c>
      <c r="AA227" s="275" t="e">
        <f t="shared" si="987"/>
        <v>#VALUE!</v>
      </c>
      <c r="AB227" s="279" t="e">
        <f t="shared" si="987"/>
        <v>#VALUE!</v>
      </c>
      <c r="AC227" s="277" t="e">
        <f t="shared" si="987"/>
        <v>#VALUE!</v>
      </c>
      <c r="AD227" s="278" t="e">
        <f t="shared" si="987"/>
        <v>#VALUE!</v>
      </c>
      <c r="AE227" s="277" t="e">
        <f t="shared" si="987"/>
        <v>#VALUE!</v>
      </c>
      <c r="AF227" s="276" t="e">
        <f t="shared" si="987"/>
        <v>#VALUE!</v>
      </c>
      <c r="AG227" s="279" t="e">
        <f t="shared" si="987"/>
        <v>#VALUE!</v>
      </c>
      <c r="AH227" s="280" t="e">
        <f t="shared" si="987"/>
        <v>#VALUE!</v>
      </c>
      <c r="AI227" s="277" t="e">
        <f t="shared" si="987"/>
        <v>#VALUE!</v>
      </c>
      <c r="AJ227" s="278" t="e">
        <f t="shared" si="987"/>
        <v>#VALUE!</v>
      </c>
      <c r="AK227" s="277"/>
      <c r="AL227" s="276"/>
      <c r="AM227" s="282"/>
      <c r="AN227" s="277"/>
      <c r="AO227" s="277"/>
      <c r="AP227" s="277"/>
      <c r="AQ227" s="277"/>
      <c r="AR227" s="276"/>
      <c r="AS227" s="279"/>
      <c r="AT227" s="276"/>
      <c r="AU227" s="278"/>
      <c r="AV227" s="277"/>
      <c r="AW227" s="274"/>
      <c r="AX227" s="277"/>
      <c r="AY227" s="276"/>
      <c r="AZ227" s="275"/>
      <c r="BA227" s="274"/>
      <c r="BB227" s="273"/>
      <c r="BC227" s="186"/>
    </row>
    <row r="228" spans="1:55" ht="49.5" hidden="1" customHeight="1">
      <c r="A228" s="2247"/>
      <c r="B228" s="2248"/>
      <c r="C228" s="2248"/>
      <c r="D228" s="2248"/>
      <c r="E228" s="2249"/>
      <c r="F228" s="2169"/>
      <c r="G228" s="1186" t="s">
        <v>45</v>
      </c>
      <c r="H228" s="1464"/>
      <c r="I228" s="272"/>
      <c r="J228" s="271"/>
      <c r="K228" s="271"/>
      <c r="L228" s="270"/>
      <c r="M228" s="272"/>
      <c r="N228" s="1905"/>
      <c r="O228" s="270"/>
      <c r="P228" s="270"/>
      <c r="Q228" s="1932"/>
      <c r="R228" s="1905"/>
      <c r="S228" s="266"/>
      <c r="T228" s="265"/>
      <c r="U228" s="267"/>
      <c r="V228" s="269"/>
      <c r="W228" s="268"/>
      <c r="X228" s="267"/>
      <c r="Y228" s="266"/>
      <c r="Z228" s="265"/>
      <c r="AA228" s="269"/>
      <c r="AB228" s="268"/>
      <c r="AC228" s="265"/>
      <c r="AD228" s="266"/>
      <c r="AE228" s="265"/>
      <c r="AF228" s="267"/>
      <c r="AG228" s="268"/>
      <c r="AH228" s="265"/>
      <c r="AI228" s="265"/>
      <c r="AJ228" s="266"/>
      <c r="AK228" s="265"/>
      <c r="AL228" s="267"/>
      <c r="AM228" s="266"/>
      <c r="AN228" s="265"/>
      <c r="AO228" s="265"/>
      <c r="AP228" s="265"/>
      <c r="AQ228" s="265"/>
      <c r="AR228" s="267"/>
      <c r="AS228" s="268"/>
      <c r="AT228" s="267"/>
      <c r="AU228" s="266"/>
      <c r="AV228" s="265"/>
      <c r="AW228" s="575"/>
      <c r="AX228" s="265"/>
      <c r="AY228" s="267"/>
      <c r="AZ228" s="269"/>
      <c r="BA228" s="575"/>
      <c r="BB228" s="576"/>
      <c r="BC228" s="577"/>
    </row>
    <row r="229" spans="1:55" ht="49.5" hidden="1" customHeight="1">
      <c r="A229" s="2139"/>
      <c r="B229" s="2140"/>
      <c r="C229" s="2144" t="s">
        <v>43</v>
      </c>
      <c r="D229" s="2144"/>
      <c r="E229" s="2145"/>
      <c r="F229" s="2146"/>
      <c r="G229" s="2144"/>
      <c r="H229" s="1465">
        <f t="shared" ref="H229:AJ229" si="988">G229+H225-H228</f>
        <v>0</v>
      </c>
      <c r="I229" s="255">
        <f>H229+I225-I228</f>
        <v>0</v>
      </c>
      <c r="J229" s="257">
        <f t="shared" si="988"/>
        <v>0</v>
      </c>
      <c r="K229" s="257">
        <f t="shared" si="988"/>
        <v>0</v>
      </c>
      <c r="L229" s="256">
        <f t="shared" si="988"/>
        <v>0</v>
      </c>
      <c r="M229" s="255">
        <f t="shared" si="988"/>
        <v>0</v>
      </c>
      <c r="N229" s="258">
        <f t="shared" si="988"/>
        <v>0</v>
      </c>
      <c r="O229" s="256">
        <f t="shared" si="988"/>
        <v>0</v>
      </c>
      <c r="P229" s="256">
        <f t="shared" si="988"/>
        <v>0</v>
      </c>
      <c r="Q229" s="1117">
        <f t="shared" si="988"/>
        <v>0</v>
      </c>
      <c r="R229" s="258">
        <f t="shared" si="988"/>
        <v>0</v>
      </c>
      <c r="S229" s="580">
        <f t="shared" si="988"/>
        <v>0</v>
      </c>
      <c r="T229" s="582">
        <f t="shared" si="988"/>
        <v>0</v>
      </c>
      <c r="U229" s="579">
        <f t="shared" si="988"/>
        <v>0</v>
      </c>
      <c r="V229" s="581">
        <f t="shared" si="988"/>
        <v>0</v>
      </c>
      <c r="W229" s="578">
        <f t="shared" si="988"/>
        <v>0</v>
      </c>
      <c r="X229" s="579">
        <f t="shared" si="988"/>
        <v>0</v>
      </c>
      <c r="Y229" s="257">
        <f t="shared" si="988"/>
        <v>0</v>
      </c>
      <c r="Z229" s="256">
        <f t="shared" si="988"/>
        <v>0</v>
      </c>
      <c r="AA229" s="1117">
        <f t="shared" si="988"/>
        <v>0</v>
      </c>
      <c r="AB229" s="578">
        <f t="shared" si="988"/>
        <v>0</v>
      </c>
      <c r="AC229" s="582">
        <f t="shared" si="988"/>
        <v>0</v>
      </c>
      <c r="AD229" s="580">
        <f t="shared" si="988"/>
        <v>0</v>
      </c>
      <c r="AE229" s="582">
        <f t="shared" si="988"/>
        <v>0</v>
      </c>
      <c r="AF229" s="579">
        <f t="shared" si="988"/>
        <v>0</v>
      </c>
      <c r="AG229" s="578">
        <f t="shared" si="988"/>
        <v>0</v>
      </c>
      <c r="AH229" s="582">
        <f t="shared" si="988"/>
        <v>0</v>
      </c>
      <c r="AI229" s="582">
        <f t="shared" si="988"/>
        <v>0</v>
      </c>
      <c r="AJ229" s="580">
        <f t="shared" si="988"/>
        <v>0</v>
      </c>
      <c r="AK229" s="582"/>
      <c r="AL229" s="579"/>
      <c r="AM229" s="580"/>
      <c r="AN229" s="582"/>
      <c r="AO229" s="582"/>
      <c r="AP229" s="582"/>
      <c r="AQ229" s="582"/>
      <c r="AR229" s="579"/>
      <c r="AS229" s="578"/>
      <c r="AT229" s="579"/>
      <c r="AU229" s="580"/>
      <c r="AV229" s="582"/>
      <c r="AW229" s="585"/>
      <c r="AX229" s="582"/>
      <c r="AY229" s="579"/>
      <c r="AZ229" s="581"/>
      <c r="BA229" s="585"/>
      <c r="BB229" s="689"/>
      <c r="BC229" s="722"/>
    </row>
    <row r="230" spans="1:55" ht="49.5" hidden="1" customHeight="1">
      <c r="A230" s="2141"/>
      <c r="B230" s="2142"/>
      <c r="C230" s="2148" t="s">
        <v>42</v>
      </c>
      <c r="D230" s="2148"/>
      <c r="E230" s="2149"/>
      <c r="F230" s="2141"/>
      <c r="G230" s="2102"/>
      <c r="H230" s="1466"/>
      <c r="I230" s="245"/>
      <c r="J230" s="247"/>
      <c r="K230" s="247"/>
      <c r="L230" s="246"/>
      <c r="M230" s="245"/>
      <c r="N230" s="244"/>
      <c r="O230" s="246"/>
      <c r="P230" s="246"/>
      <c r="Q230" s="387"/>
      <c r="R230" s="244"/>
      <c r="S230" s="333"/>
      <c r="T230" s="332"/>
      <c r="U230" s="1113"/>
      <c r="V230" s="1112"/>
      <c r="W230" s="331"/>
      <c r="X230" s="1113"/>
      <c r="Y230" s="247"/>
      <c r="Z230" s="246"/>
      <c r="AA230" s="387"/>
      <c r="AB230" s="331"/>
      <c r="AC230" s="332"/>
      <c r="AD230" s="333"/>
      <c r="AE230" s="332"/>
      <c r="AF230" s="1113"/>
      <c r="AG230" s="331"/>
      <c r="AH230" s="332"/>
      <c r="AI230" s="332"/>
      <c r="AJ230" s="333"/>
      <c r="AK230" s="332"/>
      <c r="AL230" s="1113"/>
      <c r="AM230" s="333"/>
      <c r="AN230" s="332"/>
      <c r="AO230" s="332"/>
      <c r="AP230" s="332"/>
      <c r="AQ230" s="332"/>
      <c r="AR230" s="1113"/>
      <c r="AS230" s="331"/>
      <c r="AT230" s="1113"/>
      <c r="AU230" s="333"/>
      <c r="AV230" s="332"/>
      <c r="AW230" s="437"/>
      <c r="AX230" s="332"/>
      <c r="AY230" s="1113"/>
      <c r="AZ230" s="1112"/>
      <c r="BA230" s="437"/>
      <c r="BB230" s="650"/>
      <c r="BC230" s="651"/>
    </row>
    <row r="231" spans="1:55" ht="49.5" hidden="1" customHeight="1" thickBot="1">
      <c r="A231" s="2098"/>
      <c r="B231" s="2143"/>
      <c r="C231" s="2150" t="s">
        <v>41</v>
      </c>
      <c r="D231" s="2150"/>
      <c r="E231" s="2151"/>
      <c r="F231" s="2152"/>
      <c r="G231" s="2181"/>
      <c r="H231" s="1467"/>
      <c r="I231" s="236"/>
      <c r="J231" s="238"/>
      <c r="K231" s="238"/>
      <c r="L231" s="237"/>
      <c r="M231" s="236"/>
      <c r="N231" s="235"/>
      <c r="O231" s="237"/>
      <c r="P231" s="237"/>
      <c r="Q231" s="1116"/>
      <c r="R231" s="235"/>
      <c r="S231" s="614"/>
      <c r="T231" s="618"/>
      <c r="U231" s="613"/>
      <c r="V231" s="615"/>
      <c r="W231" s="616"/>
      <c r="X231" s="405"/>
      <c r="Y231" s="407"/>
      <c r="Z231" s="618"/>
      <c r="AA231" s="615"/>
      <c r="AB231" s="616"/>
      <c r="AC231" s="618"/>
      <c r="AD231" s="614"/>
      <c r="AE231" s="618"/>
      <c r="AF231" s="613"/>
      <c r="AG231" s="616"/>
      <c r="AH231" s="618"/>
      <c r="AI231" s="618"/>
      <c r="AJ231" s="614"/>
      <c r="AK231" s="618"/>
      <c r="AL231" s="613"/>
      <c r="AM231" s="614"/>
      <c r="AN231" s="618"/>
      <c r="AO231" s="618"/>
      <c r="AP231" s="618"/>
      <c r="AQ231" s="618"/>
      <c r="AR231" s="613"/>
      <c r="AS231" s="616"/>
      <c r="AT231" s="613"/>
      <c r="AU231" s="614"/>
      <c r="AV231" s="618"/>
      <c r="AW231" s="619"/>
      <c r="AX231" s="618"/>
      <c r="AY231" s="613"/>
      <c r="AZ231" s="615"/>
      <c r="BA231" s="619"/>
      <c r="BB231" s="689"/>
      <c r="BC231" s="722"/>
    </row>
    <row r="232" spans="1:55" ht="49.5" hidden="1" customHeight="1">
      <c r="A232" s="2232" t="s">
        <v>70</v>
      </c>
      <c r="B232" s="2233"/>
      <c r="C232" s="2233"/>
      <c r="D232" s="2233"/>
      <c r="E232" s="2234"/>
      <c r="F232" s="2167"/>
      <c r="G232" s="1184" t="s">
        <v>49</v>
      </c>
      <c r="H232" s="1468"/>
      <c r="I232" s="427"/>
      <c r="J232" s="483"/>
      <c r="K232" s="483"/>
      <c r="L232" s="425"/>
      <c r="M232" s="427"/>
      <c r="N232" s="1896"/>
      <c r="O232" s="425"/>
      <c r="P232" s="425"/>
      <c r="Q232" s="1721"/>
      <c r="R232" s="1896"/>
      <c r="S232" s="567"/>
      <c r="T232" s="568"/>
      <c r="U232" s="566"/>
      <c r="V232" s="571"/>
      <c r="W232" s="569"/>
      <c r="X232" s="566"/>
      <c r="Y232" s="567"/>
      <c r="Z232" s="568"/>
      <c r="AA232" s="571"/>
      <c r="AB232" s="569"/>
      <c r="AC232" s="568"/>
      <c r="AD232" s="567"/>
      <c r="AE232" s="568"/>
      <c r="AF232" s="566"/>
      <c r="AG232" s="569"/>
      <c r="AH232" s="568"/>
      <c r="AI232" s="568"/>
      <c r="AJ232" s="567"/>
      <c r="AK232" s="568"/>
      <c r="AL232" s="566"/>
      <c r="AM232" s="567"/>
      <c r="AN232" s="568"/>
      <c r="AO232" s="568"/>
      <c r="AP232" s="568"/>
      <c r="AQ232" s="568"/>
      <c r="AR232" s="566"/>
      <c r="AS232" s="569"/>
      <c r="AT232" s="566"/>
      <c r="AU232" s="567"/>
      <c r="AV232" s="568"/>
      <c r="AW232" s="570"/>
      <c r="AX232" s="568"/>
      <c r="AY232" s="566"/>
      <c r="AZ232" s="571"/>
      <c r="BA232" s="572"/>
      <c r="BB232" s="573"/>
      <c r="BC232" s="574"/>
    </row>
    <row r="233" spans="1:55" ht="49.5" hidden="1" customHeight="1">
      <c r="A233" s="2235"/>
      <c r="B233" s="2236"/>
      <c r="C233" s="2236"/>
      <c r="D233" s="2236"/>
      <c r="E233" s="2237"/>
      <c r="F233" s="2168"/>
      <c r="G233" s="1185" t="s">
        <v>48</v>
      </c>
      <c r="H233" s="1463"/>
      <c r="I233" s="287"/>
      <c r="J233" s="298"/>
      <c r="K233" s="298"/>
      <c r="L233" s="286"/>
      <c r="M233" s="287"/>
      <c r="N233" s="288"/>
      <c r="O233" s="286"/>
      <c r="P233" s="286"/>
      <c r="Q233" s="866"/>
      <c r="R233" s="288"/>
      <c r="S233" s="282"/>
      <c r="T233" s="280"/>
      <c r="U233" s="283"/>
      <c r="V233" s="297"/>
      <c r="W233" s="279"/>
      <c r="X233" s="276"/>
      <c r="Y233" s="282"/>
      <c r="Z233" s="280"/>
      <c r="AA233" s="297"/>
      <c r="AB233" s="281"/>
      <c r="AC233" s="280"/>
      <c r="AD233" s="282"/>
      <c r="AE233" s="280"/>
      <c r="AF233" s="276"/>
      <c r="AG233" s="279"/>
      <c r="AH233" s="277"/>
      <c r="AI233" s="277"/>
      <c r="AJ233" s="282"/>
      <c r="AK233" s="277"/>
      <c r="AL233" s="276"/>
      <c r="AM233" s="278"/>
      <c r="AN233" s="277"/>
      <c r="AO233" s="277"/>
      <c r="AP233" s="277"/>
      <c r="AQ233" s="277"/>
      <c r="AR233" s="276"/>
      <c r="AS233" s="279"/>
      <c r="AT233" s="276"/>
      <c r="AU233" s="278"/>
      <c r="AV233" s="277"/>
      <c r="AW233" s="274"/>
      <c r="AX233" s="277"/>
      <c r="AY233" s="276"/>
      <c r="AZ233" s="275"/>
      <c r="BA233" s="274"/>
      <c r="BB233" s="273"/>
      <c r="BC233" s="186"/>
    </row>
    <row r="234" spans="1:55" ht="49.5" hidden="1" customHeight="1">
      <c r="A234" s="2238"/>
      <c r="B234" s="2239"/>
      <c r="C234" s="2239"/>
      <c r="D234" s="2239"/>
      <c r="E234" s="2240"/>
      <c r="F234" s="2169"/>
      <c r="G234" s="1186" t="s">
        <v>45</v>
      </c>
      <c r="H234" s="1464"/>
      <c r="I234" s="272"/>
      <c r="J234" s="271"/>
      <c r="K234" s="271"/>
      <c r="L234" s="270"/>
      <c r="M234" s="272"/>
      <c r="N234" s="1905"/>
      <c r="O234" s="270"/>
      <c r="P234" s="270"/>
      <c r="Q234" s="1932"/>
      <c r="R234" s="1905"/>
      <c r="S234" s="266"/>
      <c r="T234" s="265"/>
      <c r="U234" s="267"/>
      <c r="V234" s="269"/>
      <c r="W234" s="268"/>
      <c r="X234" s="267"/>
      <c r="Y234" s="266"/>
      <c r="Z234" s="265"/>
      <c r="AA234" s="269"/>
      <c r="AB234" s="268"/>
      <c r="AC234" s="265"/>
      <c r="AD234" s="266"/>
      <c r="AE234" s="265"/>
      <c r="AF234" s="267"/>
      <c r="AG234" s="268"/>
      <c r="AH234" s="265"/>
      <c r="AI234" s="265"/>
      <c r="AJ234" s="266"/>
      <c r="AK234" s="265"/>
      <c r="AL234" s="267"/>
      <c r="AM234" s="266"/>
      <c r="AN234" s="265"/>
      <c r="AO234" s="265"/>
      <c r="AP234" s="265"/>
      <c r="AQ234" s="265"/>
      <c r="AR234" s="267"/>
      <c r="AS234" s="268"/>
      <c r="AT234" s="267"/>
      <c r="AU234" s="266"/>
      <c r="AV234" s="265"/>
      <c r="AW234" s="575"/>
      <c r="AX234" s="265"/>
      <c r="AY234" s="267"/>
      <c r="AZ234" s="269"/>
      <c r="BA234" s="575"/>
      <c r="BB234" s="576"/>
      <c r="BC234" s="577"/>
    </row>
    <row r="235" spans="1:55" ht="49.5" hidden="1" customHeight="1">
      <c r="A235" s="2139"/>
      <c r="B235" s="2140"/>
      <c r="C235" s="2144" t="s">
        <v>43</v>
      </c>
      <c r="D235" s="2144"/>
      <c r="E235" s="2145"/>
      <c r="F235" s="2146"/>
      <c r="G235" s="2144"/>
      <c r="H235" s="1465"/>
      <c r="I235" s="255"/>
      <c r="J235" s="257"/>
      <c r="K235" s="257"/>
      <c r="L235" s="256"/>
      <c r="M235" s="255"/>
      <c r="N235" s="258"/>
      <c r="O235" s="256"/>
      <c r="P235" s="256"/>
      <c r="Q235" s="1117"/>
      <c r="R235" s="258"/>
      <c r="S235" s="580"/>
      <c r="T235" s="582"/>
      <c r="U235" s="579"/>
      <c r="V235" s="581"/>
      <c r="W235" s="578"/>
      <c r="X235" s="579"/>
      <c r="Y235" s="257"/>
      <c r="Z235" s="256"/>
      <c r="AA235" s="1117"/>
      <c r="AB235" s="578"/>
      <c r="AC235" s="582"/>
      <c r="AD235" s="580"/>
      <c r="AE235" s="582"/>
      <c r="AF235" s="579"/>
      <c r="AG235" s="578"/>
      <c r="AH235" s="582"/>
      <c r="AI235" s="582"/>
      <c r="AJ235" s="580"/>
      <c r="AK235" s="582"/>
      <c r="AL235" s="579"/>
      <c r="AM235" s="580"/>
      <c r="AN235" s="582"/>
      <c r="AO235" s="582"/>
      <c r="AP235" s="582"/>
      <c r="AQ235" s="582"/>
      <c r="AR235" s="579"/>
      <c r="AS235" s="578"/>
      <c r="AT235" s="579"/>
      <c r="AU235" s="580"/>
      <c r="AV235" s="582"/>
      <c r="AW235" s="585"/>
      <c r="AX235" s="582"/>
      <c r="AY235" s="579"/>
      <c r="AZ235" s="581"/>
      <c r="BA235" s="585"/>
      <c r="BB235" s="586"/>
      <c r="BC235" s="166"/>
    </row>
    <row r="236" spans="1:55" ht="49.5" hidden="1" customHeight="1">
      <c r="A236" s="2141"/>
      <c r="B236" s="2142"/>
      <c r="C236" s="2148" t="s">
        <v>42</v>
      </c>
      <c r="D236" s="2148"/>
      <c r="E236" s="2149"/>
      <c r="F236" s="2141"/>
      <c r="G236" s="2102"/>
      <c r="H236" s="1466"/>
      <c r="I236" s="245"/>
      <c r="J236" s="247"/>
      <c r="K236" s="247"/>
      <c r="L236" s="246"/>
      <c r="M236" s="245"/>
      <c r="N236" s="244"/>
      <c r="O236" s="246"/>
      <c r="P236" s="246"/>
      <c r="Q236" s="387"/>
      <c r="R236" s="244"/>
      <c r="S236" s="1626"/>
      <c r="T236" s="332"/>
      <c r="U236" s="1113"/>
      <c r="V236" s="1112"/>
      <c r="W236" s="331"/>
      <c r="X236" s="1113"/>
      <c r="Y236" s="247"/>
      <c r="Z236" s="246"/>
      <c r="AA236" s="387"/>
      <c r="AB236" s="331"/>
      <c r="AC236" s="332"/>
      <c r="AD236" s="333"/>
      <c r="AE236" s="332"/>
      <c r="AF236" s="1113"/>
      <c r="AG236" s="331"/>
      <c r="AH236" s="332"/>
      <c r="AI236" s="332"/>
      <c r="AJ236" s="333"/>
      <c r="AK236" s="332"/>
      <c r="AL236" s="1113"/>
      <c r="AM236" s="333"/>
      <c r="AN236" s="332"/>
      <c r="AO236" s="332"/>
      <c r="AP236" s="332"/>
      <c r="AQ236" s="332"/>
      <c r="AR236" s="1113"/>
      <c r="AS236" s="331"/>
      <c r="AT236" s="1113"/>
      <c r="AU236" s="333"/>
      <c r="AV236" s="332"/>
      <c r="AW236" s="437"/>
      <c r="AX236" s="332"/>
      <c r="AY236" s="1113"/>
      <c r="AZ236" s="1112"/>
      <c r="BA236" s="437"/>
      <c r="BB236" s="1114"/>
      <c r="BC236" s="627"/>
    </row>
    <row r="237" spans="1:55" ht="49.5" hidden="1" customHeight="1" thickBot="1">
      <c r="A237" s="2098"/>
      <c r="B237" s="2143"/>
      <c r="C237" s="2150" t="s">
        <v>41</v>
      </c>
      <c r="D237" s="2150"/>
      <c r="E237" s="2151"/>
      <c r="F237" s="2152"/>
      <c r="G237" s="2181"/>
      <c r="H237" s="1467"/>
      <c r="I237" s="236"/>
      <c r="J237" s="238"/>
      <c r="K237" s="238"/>
      <c r="L237" s="237"/>
      <c r="M237" s="236"/>
      <c r="N237" s="235"/>
      <c r="O237" s="237"/>
      <c r="P237" s="237"/>
      <c r="Q237" s="1116"/>
      <c r="R237" s="235"/>
      <c r="S237" s="614"/>
      <c r="T237" s="618"/>
      <c r="U237" s="613"/>
      <c r="V237" s="615"/>
      <c r="W237" s="616"/>
      <c r="X237" s="405"/>
      <c r="Y237" s="407"/>
      <c r="Z237" s="618"/>
      <c r="AA237" s="615"/>
      <c r="AB237" s="616"/>
      <c r="AC237" s="618"/>
      <c r="AD237" s="614"/>
      <c r="AE237" s="618"/>
      <c r="AF237" s="613"/>
      <c r="AG237" s="616"/>
      <c r="AH237" s="618"/>
      <c r="AI237" s="618"/>
      <c r="AJ237" s="614"/>
      <c r="AK237" s="618"/>
      <c r="AL237" s="613"/>
      <c r="AM237" s="614"/>
      <c r="AN237" s="618"/>
      <c r="AO237" s="618"/>
      <c r="AP237" s="618"/>
      <c r="AQ237" s="618"/>
      <c r="AR237" s="613"/>
      <c r="AS237" s="616"/>
      <c r="AT237" s="613"/>
      <c r="AU237" s="614"/>
      <c r="AV237" s="618"/>
      <c r="AW237" s="619"/>
      <c r="AX237" s="618"/>
      <c r="AY237" s="613"/>
      <c r="AZ237" s="615"/>
      <c r="BA237" s="619"/>
      <c r="BB237" s="620"/>
      <c r="BC237" s="708"/>
    </row>
    <row r="238" spans="1:55" ht="49.5" hidden="1" customHeight="1">
      <c r="A238" s="2223" t="s">
        <v>78</v>
      </c>
      <c r="B238" s="2224"/>
      <c r="C238" s="2224"/>
      <c r="D238" s="2224"/>
      <c r="E238" s="2225"/>
      <c r="F238" s="2167"/>
      <c r="G238" s="1184" t="s">
        <v>49</v>
      </c>
      <c r="H238" s="1468"/>
      <c r="I238" s="427"/>
      <c r="J238" s="483"/>
      <c r="K238" s="483"/>
      <c r="L238" s="425"/>
      <c r="M238" s="427"/>
      <c r="N238" s="1896"/>
      <c r="O238" s="425"/>
      <c r="P238" s="425"/>
      <c r="Q238" s="1721"/>
      <c r="R238" s="1896"/>
      <c r="S238" s="567"/>
      <c r="T238" s="568"/>
      <c r="U238" s="566"/>
      <c r="V238" s="1986"/>
      <c r="W238" s="634"/>
      <c r="X238" s="566"/>
      <c r="Y238" s="567"/>
      <c r="Z238" s="568"/>
      <c r="AA238" s="571"/>
      <c r="AB238" s="569"/>
      <c r="AC238" s="568"/>
      <c r="AD238" s="567"/>
      <c r="AE238" s="568"/>
      <c r="AF238" s="566"/>
      <c r="AG238" s="569"/>
      <c r="AH238" s="568"/>
      <c r="AI238" s="568"/>
      <c r="AJ238" s="567"/>
      <c r="AK238" s="568"/>
      <c r="AL238" s="566"/>
      <c r="AM238" s="567"/>
      <c r="AN238" s="568"/>
      <c r="AO238" s="568"/>
      <c r="AP238" s="568"/>
      <c r="AQ238" s="568"/>
      <c r="AR238" s="566"/>
      <c r="AS238" s="569"/>
      <c r="AT238" s="566"/>
      <c r="AU238" s="567"/>
      <c r="AV238" s="568"/>
      <c r="AW238" s="570"/>
      <c r="AX238" s="568"/>
      <c r="AY238" s="566"/>
      <c r="AZ238" s="571"/>
      <c r="BA238" s="572"/>
      <c r="BB238" s="573"/>
      <c r="BC238" s="574"/>
    </row>
    <row r="239" spans="1:55" ht="49.5" hidden="1" customHeight="1">
      <c r="A239" s="2226"/>
      <c r="B239" s="2227"/>
      <c r="C239" s="2227"/>
      <c r="D239" s="2227"/>
      <c r="E239" s="2228"/>
      <c r="F239" s="2168"/>
      <c r="G239" s="1185" t="s">
        <v>48</v>
      </c>
      <c r="H239" s="1463"/>
      <c r="I239" s="287"/>
      <c r="J239" s="488"/>
      <c r="K239" s="298"/>
      <c r="L239" s="487"/>
      <c r="M239" s="287"/>
      <c r="N239" s="288"/>
      <c r="O239" s="487"/>
      <c r="P239" s="286"/>
      <c r="Q239" s="947"/>
      <c r="R239" s="284"/>
      <c r="S239" s="282"/>
      <c r="T239" s="277"/>
      <c r="U239" s="276"/>
      <c r="V239" s="297"/>
      <c r="W239" s="279"/>
      <c r="X239" s="276"/>
      <c r="Y239" s="282"/>
      <c r="Z239" s="277"/>
      <c r="AA239" s="275"/>
      <c r="AB239" s="281"/>
      <c r="AC239" s="277"/>
      <c r="AD239" s="278"/>
      <c r="AE239" s="280"/>
      <c r="AF239" s="276"/>
      <c r="AG239" s="279"/>
      <c r="AH239" s="277"/>
      <c r="AI239" s="277"/>
      <c r="AJ239" s="282"/>
      <c r="AK239" s="277"/>
      <c r="AL239" s="276"/>
      <c r="AM239" s="278"/>
      <c r="AN239" s="277"/>
      <c r="AO239" s="277"/>
      <c r="AP239" s="277"/>
      <c r="AQ239" s="277"/>
      <c r="AR239" s="276"/>
      <c r="AS239" s="279"/>
      <c r="AT239" s="276"/>
      <c r="AU239" s="278"/>
      <c r="AV239" s="277"/>
      <c r="AW239" s="274"/>
      <c r="AX239" s="277"/>
      <c r="AY239" s="276"/>
      <c r="AZ239" s="275"/>
      <c r="BA239" s="274"/>
      <c r="BB239" s="273"/>
      <c r="BC239" s="186"/>
    </row>
    <row r="240" spans="1:55" ht="49.5" hidden="1" customHeight="1">
      <c r="A240" s="2229"/>
      <c r="B240" s="2230"/>
      <c r="C240" s="2230"/>
      <c r="D240" s="2230"/>
      <c r="E240" s="2231"/>
      <c r="F240" s="2169"/>
      <c r="G240" s="1186" t="s">
        <v>45</v>
      </c>
      <c r="H240" s="1464"/>
      <c r="I240" s="272"/>
      <c r="J240" s="271"/>
      <c r="K240" s="271"/>
      <c r="L240" s="270"/>
      <c r="M240" s="272"/>
      <c r="N240" s="1905"/>
      <c r="O240" s="270"/>
      <c r="P240" s="270"/>
      <c r="Q240" s="1932"/>
      <c r="R240" s="1905"/>
      <c r="S240" s="266"/>
      <c r="T240" s="265"/>
      <c r="U240" s="267"/>
      <c r="V240" s="269"/>
      <c r="W240" s="268"/>
      <c r="X240" s="267"/>
      <c r="Y240" s="266"/>
      <c r="Z240" s="265"/>
      <c r="AA240" s="269"/>
      <c r="AB240" s="268"/>
      <c r="AC240" s="265"/>
      <c r="AD240" s="266"/>
      <c r="AE240" s="265"/>
      <c r="AF240" s="267"/>
      <c r="AG240" s="268"/>
      <c r="AH240" s="265"/>
      <c r="AI240" s="265"/>
      <c r="AJ240" s="266"/>
      <c r="AK240" s="265"/>
      <c r="AL240" s="267"/>
      <c r="AM240" s="266"/>
      <c r="AN240" s="265"/>
      <c r="AO240" s="265"/>
      <c r="AP240" s="265"/>
      <c r="AQ240" s="265"/>
      <c r="AR240" s="267"/>
      <c r="AS240" s="268"/>
      <c r="AT240" s="267"/>
      <c r="AU240" s="266"/>
      <c r="AV240" s="265"/>
      <c r="AW240" s="575"/>
      <c r="AX240" s="265"/>
      <c r="AY240" s="267"/>
      <c r="AZ240" s="269"/>
      <c r="BA240" s="575"/>
      <c r="BB240" s="576"/>
      <c r="BC240" s="577"/>
    </row>
    <row r="241" spans="1:55" ht="49.5" hidden="1" customHeight="1">
      <c r="A241" s="2139"/>
      <c r="B241" s="2140"/>
      <c r="C241" s="2144" t="s">
        <v>43</v>
      </c>
      <c r="D241" s="2144"/>
      <c r="E241" s="2145"/>
      <c r="F241" s="2146"/>
      <c r="G241" s="2144"/>
      <c r="H241" s="1465"/>
      <c r="I241" s="255"/>
      <c r="J241" s="257"/>
      <c r="K241" s="257"/>
      <c r="L241" s="256"/>
      <c r="M241" s="255"/>
      <c r="N241" s="258"/>
      <c r="O241" s="256"/>
      <c r="P241" s="256"/>
      <c r="Q241" s="1117"/>
      <c r="R241" s="258"/>
      <c r="S241" s="580"/>
      <c r="T241" s="582"/>
      <c r="U241" s="579"/>
      <c r="V241" s="581"/>
      <c r="W241" s="578"/>
      <c r="X241" s="579"/>
      <c r="Y241" s="257"/>
      <c r="Z241" s="256"/>
      <c r="AA241" s="1117"/>
      <c r="AB241" s="578"/>
      <c r="AC241" s="582"/>
      <c r="AD241" s="580"/>
      <c r="AE241" s="582"/>
      <c r="AF241" s="579"/>
      <c r="AG241" s="578"/>
      <c r="AH241" s="582"/>
      <c r="AI241" s="582"/>
      <c r="AJ241" s="580"/>
      <c r="AK241" s="582"/>
      <c r="AL241" s="579"/>
      <c r="AM241" s="580"/>
      <c r="AN241" s="582"/>
      <c r="AO241" s="582"/>
      <c r="AP241" s="582"/>
      <c r="AQ241" s="582"/>
      <c r="AR241" s="579"/>
      <c r="AS241" s="578"/>
      <c r="AT241" s="579"/>
      <c r="AU241" s="580"/>
      <c r="AV241" s="582"/>
      <c r="AW241" s="585"/>
      <c r="AX241" s="582"/>
      <c r="AY241" s="579"/>
      <c r="AZ241" s="581"/>
      <c r="BA241" s="585"/>
      <c r="BB241" s="586"/>
      <c r="BC241" s="166"/>
    </row>
    <row r="242" spans="1:55" ht="49.5" hidden="1" customHeight="1">
      <c r="A242" s="2141"/>
      <c r="B242" s="2142"/>
      <c r="C242" s="2148" t="s">
        <v>42</v>
      </c>
      <c r="D242" s="2148"/>
      <c r="E242" s="2149"/>
      <c r="F242" s="2141"/>
      <c r="G242" s="2102"/>
      <c r="H242" s="1466"/>
      <c r="I242" s="245"/>
      <c r="J242" s="247"/>
      <c r="K242" s="247"/>
      <c r="L242" s="246"/>
      <c r="M242" s="245"/>
      <c r="N242" s="244"/>
      <c r="O242" s="246"/>
      <c r="P242" s="246"/>
      <c r="Q242" s="387"/>
      <c r="R242" s="244"/>
      <c r="S242" s="1626"/>
      <c r="T242" s="1507"/>
      <c r="U242" s="1113"/>
      <c r="V242" s="1112"/>
      <c r="W242" s="331"/>
      <c r="X242" s="1113"/>
      <c r="Y242" s="247"/>
      <c r="Z242" s="246"/>
      <c r="AA242" s="387"/>
      <c r="AB242" s="331"/>
      <c r="AC242" s="332"/>
      <c r="AD242" s="333"/>
      <c r="AE242" s="332"/>
      <c r="AF242" s="1113"/>
      <c r="AG242" s="331"/>
      <c r="AH242" s="332"/>
      <c r="AI242" s="332"/>
      <c r="AJ242" s="333"/>
      <c r="AK242" s="332"/>
      <c r="AL242" s="1113"/>
      <c r="AM242" s="333"/>
      <c r="AN242" s="332"/>
      <c r="AO242" s="332"/>
      <c r="AP242" s="332"/>
      <c r="AQ242" s="332"/>
      <c r="AR242" s="1113"/>
      <c r="AS242" s="331"/>
      <c r="AT242" s="1113"/>
      <c r="AU242" s="333"/>
      <c r="AV242" s="332"/>
      <c r="AW242" s="437"/>
      <c r="AX242" s="332"/>
      <c r="AY242" s="1113"/>
      <c r="AZ242" s="1112"/>
      <c r="BA242" s="437"/>
      <c r="BB242" s="1114"/>
      <c r="BC242" s="627"/>
    </row>
    <row r="243" spans="1:55" ht="49.5" hidden="1" customHeight="1" thickBot="1">
      <c r="A243" s="2098"/>
      <c r="B243" s="2143"/>
      <c r="C243" s="2150" t="s">
        <v>41</v>
      </c>
      <c r="D243" s="2150"/>
      <c r="E243" s="2151"/>
      <c r="F243" s="2152"/>
      <c r="G243" s="2181"/>
      <c r="H243" s="1467"/>
      <c r="I243" s="236"/>
      <c r="J243" s="238"/>
      <c r="K243" s="238"/>
      <c r="L243" s="237"/>
      <c r="M243" s="236"/>
      <c r="N243" s="235"/>
      <c r="O243" s="237"/>
      <c r="P243" s="237"/>
      <c r="Q243" s="1116"/>
      <c r="R243" s="235"/>
      <c r="S243" s="614"/>
      <c r="T243" s="618"/>
      <c r="U243" s="613"/>
      <c r="V243" s="615"/>
      <c r="W243" s="616"/>
      <c r="X243" s="405"/>
      <c r="Y243" s="407"/>
      <c r="Z243" s="618"/>
      <c r="AA243" s="615"/>
      <c r="AB243" s="616"/>
      <c r="AC243" s="618"/>
      <c r="AD243" s="614"/>
      <c r="AE243" s="618"/>
      <c r="AF243" s="613"/>
      <c r="AG243" s="616"/>
      <c r="AH243" s="618"/>
      <c r="AI243" s="618"/>
      <c r="AJ243" s="614"/>
      <c r="AK243" s="618"/>
      <c r="AL243" s="613"/>
      <c r="AM243" s="614"/>
      <c r="AN243" s="618"/>
      <c r="AO243" s="618"/>
      <c r="AP243" s="618"/>
      <c r="AQ243" s="618"/>
      <c r="AR243" s="613"/>
      <c r="AS243" s="616"/>
      <c r="AT243" s="613"/>
      <c r="AU243" s="614"/>
      <c r="AV243" s="618"/>
      <c r="AW243" s="619"/>
      <c r="AX243" s="618"/>
      <c r="AY243" s="613"/>
      <c r="AZ243" s="615"/>
      <c r="BA243" s="619"/>
      <c r="BB243" s="620"/>
      <c r="BC243" s="708"/>
    </row>
    <row r="244" spans="1:55" ht="49.5" hidden="1" customHeight="1">
      <c r="A244" s="2223" t="s">
        <v>80</v>
      </c>
      <c r="B244" s="2224"/>
      <c r="C244" s="2224"/>
      <c r="D244" s="2224"/>
      <c r="E244" s="2225"/>
      <c r="F244" s="2167"/>
      <c r="G244" s="1184" t="s">
        <v>49</v>
      </c>
      <c r="H244" s="1468"/>
      <c r="I244" s="427"/>
      <c r="J244" s="483"/>
      <c r="K244" s="483"/>
      <c r="L244" s="425"/>
      <c r="M244" s="427"/>
      <c r="N244" s="1896"/>
      <c r="O244" s="425"/>
      <c r="P244" s="425"/>
      <c r="Q244" s="1721"/>
      <c r="R244" s="1896"/>
      <c r="S244" s="567"/>
      <c r="T244" s="568"/>
      <c r="U244" s="566"/>
      <c r="V244" s="1986"/>
      <c r="W244" s="634"/>
      <c r="X244" s="566"/>
      <c r="Y244" s="567"/>
      <c r="Z244" s="568"/>
      <c r="AA244" s="571"/>
      <c r="AB244" s="569"/>
      <c r="AC244" s="568"/>
      <c r="AD244" s="567"/>
      <c r="AE244" s="568"/>
      <c r="AF244" s="566"/>
      <c r="AG244" s="569"/>
      <c r="AH244" s="568"/>
      <c r="AI244" s="568"/>
      <c r="AJ244" s="567"/>
      <c r="AK244" s="568"/>
      <c r="AL244" s="566"/>
      <c r="AM244" s="567"/>
      <c r="AN244" s="568"/>
      <c r="AO244" s="568"/>
      <c r="AP244" s="568"/>
      <c r="AQ244" s="568"/>
      <c r="AR244" s="566"/>
      <c r="AS244" s="569"/>
      <c r="AT244" s="566"/>
      <c r="AU244" s="567"/>
      <c r="AV244" s="568"/>
      <c r="AW244" s="570"/>
      <c r="AX244" s="568"/>
      <c r="AY244" s="566"/>
      <c r="AZ244" s="571"/>
      <c r="BA244" s="572"/>
      <c r="BB244" s="573"/>
      <c r="BC244" s="574"/>
    </row>
    <row r="245" spans="1:55" ht="49.5" hidden="1" customHeight="1">
      <c r="A245" s="2226"/>
      <c r="B245" s="2227"/>
      <c r="C245" s="2227"/>
      <c r="D245" s="2227"/>
      <c r="E245" s="2228"/>
      <c r="F245" s="2168"/>
      <c r="G245" s="1185" t="s">
        <v>48</v>
      </c>
      <c r="H245" s="1463"/>
      <c r="I245" s="287"/>
      <c r="J245" s="488"/>
      <c r="K245" s="298"/>
      <c r="L245" s="487"/>
      <c r="M245" s="287"/>
      <c r="N245" s="288"/>
      <c r="O245" s="487"/>
      <c r="P245" s="286"/>
      <c r="Q245" s="947"/>
      <c r="R245" s="284"/>
      <c r="S245" s="282"/>
      <c r="T245" s="277"/>
      <c r="U245" s="276"/>
      <c r="V245" s="275"/>
      <c r="W245" s="281"/>
      <c r="X245" s="276"/>
      <c r="Y245" s="282"/>
      <c r="Z245" s="277"/>
      <c r="AA245" s="275"/>
      <c r="AB245" s="281"/>
      <c r="AC245" s="277"/>
      <c r="AD245" s="278"/>
      <c r="AE245" s="280"/>
      <c r="AF245" s="276"/>
      <c r="AG245" s="279"/>
      <c r="AH245" s="277"/>
      <c r="AI245" s="277"/>
      <c r="AJ245" s="282"/>
      <c r="AK245" s="277"/>
      <c r="AL245" s="276"/>
      <c r="AM245" s="278"/>
      <c r="AN245" s="277"/>
      <c r="AO245" s="277"/>
      <c r="AP245" s="277"/>
      <c r="AQ245" s="277"/>
      <c r="AR245" s="276"/>
      <c r="AS245" s="279"/>
      <c r="AT245" s="276"/>
      <c r="AU245" s="278"/>
      <c r="AV245" s="277"/>
      <c r="AW245" s="274"/>
      <c r="AX245" s="277"/>
      <c r="AY245" s="276"/>
      <c r="AZ245" s="275"/>
      <c r="BA245" s="274"/>
      <c r="BB245" s="273"/>
      <c r="BC245" s="186"/>
    </row>
    <row r="246" spans="1:55" ht="49.5" hidden="1" customHeight="1">
      <c r="A246" s="2229"/>
      <c r="B246" s="2230"/>
      <c r="C246" s="2230"/>
      <c r="D246" s="2230"/>
      <c r="E246" s="2231"/>
      <c r="F246" s="2169"/>
      <c r="G246" s="1186" t="s">
        <v>45</v>
      </c>
      <c r="H246" s="1464"/>
      <c r="I246" s="272"/>
      <c r="J246" s="271"/>
      <c r="K246" s="271"/>
      <c r="L246" s="270"/>
      <c r="M246" s="272"/>
      <c r="N246" s="1905"/>
      <c r="O246" s="270"/>
      <c r="P246" s="270"/>
      <c r="Q246" s="1932"/>
      <c r="R246" s="1905"/>
      <c r="S246" s="266"/>
      <c r="T246" s="265"/>
      <c r="U246" s="267"/>
      <c r="V246" s="269"/>
      <c r="W246" s="268"/>
      <c r="X246" s="267"/>
      <c r="Y246" s="266"/>
      <c r="Z246" s="265"/>
      <c r="AA246" s="269"/>
      <c r="AB246" s="268"/>
      <c r="AC246" s="265"/>
      <c r="AD246" s="266"/>
      <c r="AE246" s="265"/>
      <c r="AF246" s="267"/>
      <c r="AG246" s="268"/>
      <c r="AH246" s="265"/>
      <c r="AI246" s="265"/>
      <c r="AJ246" s="266"/>
      <c r="AK246" s="265"/>
      <c r="AL246" s="267"/>
      <c r="AM246" s="266"/>
      <c r="AN246" s="265"/>
      <c r="AO246" s="265"/>
      <c r="AP246" s="265"/>
      <c r="AQ246" s="265"/>
      <c r="AR246" s="267"/>
      <c r="AS246" s="268"/>
      <c r="AT246" s="267"/>
      <c r="AU246" s="266"/>
      <c r="AV246" s="265"/>
      <c r="AW246" s="575"/>
      <c r="AX246" s="265"/>
      <c r="AY246" s="267"/>
      <c r="AZ246" s="269"/>
      <c r="BA246" s="575"/>
      <c r="BB246" s="576"/>
      <c r="BC246" s="577"/>
    </row>
    <row r="247" spans="1:55" ht="49.5" hidden="1" customHeight="1">
      <c r="A247" s="2139"/>
      <c r="B247" s="2140"/>
      <c r="C247" s="2144" t="s">
        <v>43</v>
      </c>
      <c r="D247" s="2144"/>
      <c r="E247" s="2145"/>
      <c r="F247" s="2146"/>
      <c r="G247" s="2144"/>
      <c r="H247" s="1465"/>
      <c r="I247" s="255"/>
      <c r="J247" s="257"/>
      <c r="K247" s="257"/>
      <c r="L247" s="256"/>
      <c r="M247" s="255"/>
      <c r="N247" s="258"/>
      <c r="O247" s="256"/>
      <c r="P247" s="256"/>
      <c r="Q247" s="1117"/>
      <c r="R247" s="258"/>
      <c r="S247" s="580"/>
      <c r="T247" s="582"/>
      <c r="U247" s="579"/>
      <c r="V247" s="581"/>
      <c r="W247" s="578"/>
      <c r="X247" s="579"/>
      <c r="Y247" s="257"/>
      <c r="Z247" s="256"/>
      <c r="AA247" s="1117"/>
      <c r="AB247" s="578"/>
      <c r="AC247" s="582"/>
      <c r="AD247" s="580"/>
      <c r="AE247" s="582"/>
      <c r="AF247" s="579"/>
      <c r="AG247" s="578"/>
      <c r="AH247" s="582"/>
      <c r="AI247" s="582"/>
      <c r="AJ247" s="580"/>
      <c r="AK247" s="582"/>
      <c r="AL247" s="579"/>
      <c r="AM247" s="580"/>
      <c r="AN247" s="582"/>
      <c r="AO247" s="582"/>
      <c r="AP247" s="582"/>
      <c r="AQ247" s="582"/>
      <c r="AR247" s="579"/>
      <c r="AS247" s="578"/>
      <c r="AT247" s="579"/>
      <c r="AU247" s="580"/>
      <c r="AV247" s="582"/>
      <c r="AW247" s="585"/>
      <c r="AX247" s="582"/>
      <c r="AY247" s="579"/>
      <c r="AZ247" s="581"/>
      <c r="BA247" s="585"/>
      <c r="BB247" s="586"/>
      <c r="BC247" s="166"/>
    </row>
    <row r="248" spans="1:55" ht="49.5" hidden="1" customHeight="1">
      <c r="A248" s="2141"/>
      <c r="B248" s="2142"/>
      <c r="C248" s="2148" t="s">
        <v>42</v>
      </c>
      <c r="D248" s="2148"/>
      <c r="E248" s="2149"/>
      <c r="F248" s="2141"/>
      <c r="G248" s="2102"/>
      <c r="H248" s="1466"/>
      <c r="I248" s="245"/>
      <c r="J248" s="247"/>
      <c r="K248" s="247"/>
      <c r="L248" s="246"/>
      <c r="M248" s="245"/>
      <c r="N248" s="244"/>
      <c r="O248" s="246"/>
      <c r="P248" s="246"/>
      <c r="Q248" s="387"/>
      <c r="R248" s="244"/>
      <c r="S248" s="1626"/>
      <c r="T248" s="1507"/>
      <c r="U248" s="1113"/>
      <c r="V248" s="1112"/>
      <c r="W248" s="331"/>
      <c r="X248" s="1113"/>
      <c r="Y248" s="247"/>
      <c r="Z248" s="246"/>
      <c r="AA248" s="387"/>
      <c r="AB248" s="331"/>
      <c r="AC248" s="332"/>
      <c r="AD248" s="333"/>
      <c r="AE248" s="332"/>
      <c r="AF248" s="1113"/>
      <c r="AG248" s="331"/>
      <c r="AH248" s="332"/>
      <c r="AI248" s="332"/>
      <c r="AJ248" s="333"/>
      <c r="AK248" s="332"/>
      <c r="AL248" s="1113"/>
      <c r="AM248" s="333"/>
      <c r="AN248" s="332"/>
      <c r="AO248" s="332"/>
      <c r="AP248" s="332"/>
      <c r="AQ248" s="332"/>
      <c r="AR248" s="1113"/>
      <c r="AS248" s="331"/>
      <c r="AT248" s="1113"/>
      <c r="AU248" s="333"/>
      <c r="AV248" s="332"/>
      <c r="AW248" s="437"/>
      <c r="AX248" s="332"/>
      <c r="AY248" s="1113"/>
      <c r="AZ248" s="1112"/>
      <c r="BA248" s="437"/>
      <c r="BB248" s="1114"/>
      <c r="BC248" s="627"/>
    </row>
    <row r="249" spans="1:55" ht="49.5" hidden="1" customHeight="1" thickBot="1">
      <c r="A249" s="2098"/>
      <c r="B249" s="2143"/>
      <c r="C249" s="2150" t="s">
        <v>41</v>
      </c>
      <c r="D249" s="2150"/>
      <c r="E249" s="2151"/>
      <c r="F249" s="2152"/>
      <c r="G249" s="2181"/>
      <c r="H249" s="1467"/>
      <c r="I249" s="236"/>
      <c r="J249" s="238"/>
      <c r="K249" s="238"/>
      <c r="L249" s="237"/>
      <c r="M249" s="236"/>
      <c r="N249" s="235"/>
      <c r="O249" s="237"/>
      <c r="P249" s="237"/>
      <c r="Q249" s="1116"/>
      <c r="R249" s="235"/>
      <c r="S249" s="614"/>
      <c r="T249" s="618"/>
      <c r="U249" s="613"/>
      <c r="V249" s="615"/>
      <c r="W249" s="616"/>
      <c r="X249" s="405"/>
      <c r="Y249" s="407"/>
      <c r="Z249" s="618"/>
      <c r="AA249" s="615"/>
      <c r="AB249" s="616"/>
      <c r="AC249" s="618"/>
      <c r="AD249" s="614"/>
      <c r="AE249" s="618"/>
      <c r="AF249" s="613"/>
      <c r="AG249" s="616"/>
      <c r="AH249" s="618"/>
      <c r="AI249" s="618"/>
      <c r="AJ249" s="614"/>
      <c r="AK249" s="618"/>
      <c r="AL249" s="613"/>
      <c r="AM249" s="614"/>
      <c r="AN249" s="618"/>
      <c r="AO249" s="618"/>
      <c r="AP249" s="618"/>
      <c r="AQ249" s="618"/>
      <c r="AR249" s="613"/>
      <c r="AS249" s="616"/>
      <c r="AT249" s="613"/>
      <c r="AU249" s="614"/>
      <c r="AV249" s="618"/>
      <c r="AW249" s="619"/>
      <c r="AX249" s="618"/>
      <c r="AY249" s="613"/>
      <c r="AZ249" s="615"/>
      <c r="BA249" s="619"/>
      <c r="BB249" s="620"/>
      <c r="BC249" s="708"/>
    </row>
    <row r="250" spans="1:55" ht="38.25" hidden="1" customHeight="1">
      <c r="A250" s="2120" t="s">
        <v>79</v>
      </c>
      <c r="B250" s="2122"/>
      <c r="C250" s="2213" t="s">
        <v>78</v>
      </c>
      <c r="D250" s="2214"/>
      <c r="E250" s="2215"/>
      <c r="F250" s="2167"/>
      <c r="G250" s="1188" t="s">
        <v>49</v>
      </c>
      <c r="H250" s="1469"/>
      <c r="I250" s="491"/>
      <c r="J250" s="492"/>
      <c r="K250" s="492"/>
      <c r="L250" s="490"/>
      <c r="M250" s="491"/>
      <c r="N250" s="1916"/>
      <c r="O250" s="490"/>
      <c r="P250" s="490"/>
      <c r="Q250" s="1940"/>
      <c r="R250" s="1916"/>
      <c r="S250" s="1558"/>
      <c r="T250" s="1516"/>
      <c r="U250" s="732"/>
      <c r="V250" s="1995"/>
      <c r="W250" s="2012"/>
      <c r="X250" s="734"/>
      <c r="Y250" s="735"/>
      <c r="Z250" s="736"/>
      <c r="AA250" s="739"/>
      <c r="AB250" s="737"/>
      <c r="AC250" s="736"/>
      <c r="AD250" s="735"/>
      <c r="AE250" s="736"/>
      <c r="AF250" s="734"/>
      <c r="AG250" s="737"/>
      <c r="AH250" s="736"/>
      <c r="AI250" s="736"/>
      <c r="AJ250" s="735"/>
      <c r="AK250" s="736"/>
      <c r="AL250" s="734"/>
      <c r="AM250" s="735"/>
      <c r="AN250" s="736"/>
      <c r="AO250" s="736"/>
      <c r="AP250" s="736"/>
      <c r="AQ250" s="736"/>
      <c r="AR250" s="734"/>
      <c r="AS250" s="737"/>
      <c r="AT250" s="734"/>
      <c r="AU250" s="735"/>
      <c r="AV250" s="214"/>
      <c r="AW250" s="738"/>
      <c r="AX250" s="736"/>
      <c r="AY250" s="734"/>
      <c r="AZ250" s="739"/>
      <c r="BA250" s="740"/>
      <c r="BB250" s="741"/>
      <c r="BC250" s="574"/>
    </row>
    <row r="251" spans="1:55" ht="38.25" hidden="1" customHeight="1">
      <c r="A251" s="1134"/>
      <c r="B251" s="99"/>
      <c r="C251" s="2216"/>
      <c r="D251" s="2217"/>
      <c r="E251" s="2218"/>
      <c r="F251" s="2168"/>
      <c r="G251" s="1189" t="s">
        <v>48</v>
      </c>
      <c r="H251" s="1470"/>
      <c r="I251" s="190"/>
      <c r="J251" s="192"/>
      <c r="K251" s="192"/>
      <c r="L251" s="191"/>
      <c r="M251" s="190"/>
      <c r="N251" s="193"/>
      <c r="O251" s="191"/>
      <c r="P251" s="191"/>
      <c r="Q251" s="189"/>
      <c r="R251" s="193"/>
      <c r="S251" s="1976"/>
      <c r="T251" s="181"/>
      <c r="U251" s="190"/>
      <c r="V251" s="189"/>
      <c r="W251" s="193"/>
      <c r="X251" s="190"/>
      <c r="Y251" s="192"/>
      <c r="Z251" s="191"/>
      <c r="AA251" s="189"/>
      <c r="AB251" s="193"/>
      <c r="AC251" s="191"/>
      <c r="AD251" s="192"/>
      <c r="AE251" s="191"/>
      <c r="AF251" s="190"/>
      <c r="AG251" s="193"/>
      <c r="AH251" s="191"/>
      <c r="AI251" s="191"/>
      <c r="AJ251" s="192"/>
      <c r="AK251" s="191"/>
      <c r="AL251" s="190"/>
      <c r="AM251" s="192"/>
      <c r="AN251" s="191"/>
      <c r="AO251" s="191"/>
      <c r="AP251" s="191"/>
      <c r="AQ251" s="191"/>
      <c r="AR251" s="190"/>
      <c r="AS251" s="193"/>
      <c r="AT251" s="190"/>
      <c r="AU251" s="229"/>
      <c r="AV251" s="88"/>
      <c r="AW251" s="228"/>
      <c r="AX251" s="191"/>
      <c r="AY251" s="190"/>
      <c r="AZ251" s="189"/>
      <c r="BA251" s="188"/>
      <c r="BB251" s="187"/>
      <c r="BC251" s="186"/>
    </row>
    <row r="252" spans="1:55" ht="38.25" hidden="1" customHeight="1">
      <c r="A252" s="2170"/>
      <c r="B252" s="2171"/>
      <c r="C252" s="2219"/>
      <c r="D252" s="2220"/>
      <c r="E252" s="2221"/>
      <c r="F252" s="2169"/>
      <c r="G252" s="394" t="s">
        <v>45</v>
      </c>
      <c r="H252" s="1471"/>
      <c r="I252" s="493"/>
      <c r="J252" s="6"/>
      <c r="K252" s="6"/>
      <c r="L252" s="1133"/>
      <c r="M252" s="493"/>
      <c r="N252" s="494"/>
      <c r="O252" s="1133"/>
      <c r="P252" s="1133"/>
      <c r="Q252" s="1744"/>
      <c r="R252" s="121"/>
      <c r="S252" s="119"/>
      <c r="T252" s="118"/>
      <c r="U252" s="120"/>
      <c r="V252" s="1139"/>
      <c r="W252" s="121"/>
      <c r="X252" s="120"/>
      <c r="Y252" s="119"/>
      <c r="Z252" s="118"/>
      <c r="AA252" s="1139"/>
      <c r="AB252" s="121"/>
      <c r="AC252" s="118"/>
      <c r="AD252" s="119"/>
      <c r="AE252" s="118"/>
      <c r="AF252" s="120"/>
      <c r="AG252" s="121"/>
      <c r="AH252" s="118"/>
      <c r="AI252" s="118"/>
      <c r="AJ252" s="119"/>
      <c r="AK252" s="118"/>
      <c r="AL252" s="120"/>
      <c r="AM252" s="119"/>
      <c r="AN252" s="118"/>
      <c r="AO252" s="118"/>
      <c r="AP252" s="118"/>
      <c r="AQ252" s="118"/>
      <c r="AR252" s="120"/>
      <c r="AS252" s="121"/>
      <c r="AT252" s="120"/>
      <c r="AU252" s="119"/>
      <c r="AV252" s="118"/>
      <c r="AW252" s="160"/>
      <c r="AX252" s="118"/>
      <c r="AY252" s="120"/>
      <c r="AZ252" s="1139"/>
      <c r="BA252" s="160"/>
      <c r="BB252" s="1140"/>
      <c r="BC252" s="159"/>
    </row>
    <row r="253" spans="1:55" ht="38.25" hidden="1" customHeight="1">
      <c r="A253" s="2139" t="s">
        <v>44</v>
      </c>
      <c r="B253" s="2140"/>
      <c r="C253" s="2144" t="s">
        <v>43</v>
      </c>
      <c r="D253" s="2144"/>
      <c r="E253" s="2145"/>
      <c r="F253" s="2146"/>
      <c r="G253" s="2144"/>
      <c r="H253" s="1472"/>
      <c r="I253" s="109"/>
      <c r="J253" s="111"/>
      <c r="K253" s="111"/>
      <c r="L253" s="110"/>
      <c r="M253" s="109"/>
      <c r="N253" s="108"/>
      <c r="O253" s="110"/>
      <c r="P253" s="110"/>
      <c r="Q253" s="1746"/>
      <c r="R253" s="108"/>
      <c r="S253" s="743"/>
      <c r="T253" s="746"/>
      <c r="U253" s="742"/>
      <c r="V253" s="744"/>
      <c r="W253" s="745"/>
      <c r="X253" s="742"/>
      <c r="Y253" s="743"/>
      <c r="Z253" s="746"/>
      <c r="AA253" s="744"/>
      <c r="AB253" s="745"/>
      <c r="AC253" s="746"/>
      <c r="AD253" s="743"/>
      <c r="AE253" s="746"/>
      <c r="AF253" s="742"/>
      <c r="AG253" s="745"/>
      <c r="AH253" s="746"/>
      <c r="AI253" s="746"/>
      <c r="AJ253" s="743"/>
      <c r="AK253" s="746"/>
      <c r="AL253" s="742"/>
      <c r="AM253" s="743"/>
      <c r="AN253" s="746"/>
      <c r="AO253" s="746"/>
      <c r="AP253" s="746"/>
      <c r="AQ253" s="746"/>
      <c r="AR253" s="742"/>
      <c r="AS253" s="745"/>
      <c r="AT253" s="742"/>
      <c r="AU253" s="743"/>
      <c r="AV253" s="746"/>
      <c r="AW253" s="748"/>
      <c r="AX253" s="746"/>
      <c r="AY253" s="742"/>
      <c r="AZ253" s="744"/>
      <c r="BA253" s="748"/>
      <c r="BB253" s="749"/>
      <c r="BC253" s="587"/>
    </row>
    <row r="254" spans="1:55" ht="38.25" hidden="1" customHeight="1">
      <c r="A254" s="2141"/>
      <c r="B254" s="2142"/>
      <c r="C254" s="2148" t="s">
        <v>42</v>
      </c>
      <c r="D254" s="2148"/>
      <c r="E254" s="2149"/>
      <c r="F254" s="2141"/>
      <c r="G254" s="2102"/>
      <c r="H254" s="1473"/>
      <c r="I254" s="2"/>
      <c r="J254" s="100"/>
      <c r="K254" s="100"/>
      <c r="L254" s="99"/>
      <c r="M254" s="2"/>
      <c r="N254" s="98"/>
      <c r="O254" s="99"/>
      <c r="P254" s="99"/>
      <c r="Q254" s="164"/>
      <c r="R254" s="98"/>
      <c r="S254" s="1977"/>
      <c r="T254" s="178"/>
      <c r="U254" s="177"/>
      <c r="V254" s="751"/>
      <c r="W254" s="176"/>
      <c r="X254" s="1136"/>
      <c r="Y254" s="179"/>
      <c r="Z254" s="178"/>
      <c r="AA254" s="751"/>
      <c r="AB254" s="176"/>
      <c r="AC254" s="178"/>
      <c r="AD254" s="179"/>
      <c r="AE254" s="178"/>
      <c r="AF254" s="177"/>
      <c r="AG254" s="176"/>
      <c r="AH254" s="178"/>
      <c r="AI254" s="178"/>
      <c r="AJ254" s="179"/>
      <c r="AK254" s="178"/>
      <c r="AL254" s="177"/>
      <c r="AM254" s="179"/>
      <c r="AN254" s="178"/>
      <c r="AO254" s="178"/>
      <c r="AP254" s="178"/>
      <c r="AQ254" s="178"/>
      <c r="AR254" s="177"/>
      <c r="AS254" s="176"/>
      <c r="AT254" s="177"/>
      <c r="AU254" s="179"/>
      <c r="AV254" s="178"/>
      <c r="AW254" s="182"/>
      <c r="AX254" s="181"/>
      <c r="AY254" s="1136"/>
      <c r="AZ254" s="1135"/>
      <c r="BA254" s="182"/>
      <c r="BB254" s="1137"/>
      <c r="BC254" s="210"/>
    </row>
    <row r="255" spans="1:55" ht="38.25" hidden="1" customHeight="1" thickBot="1">
      <c r="A255" s="2141"/>
      <c r="B255" s="2142"/>
      <c r="C255" s="2181" t="s">
        <v>41</v>
      </c>
      <c r="D255" s="2181"/>
      <c r="E255" s="2182"/>
      <c r="F255" s="2152"/>
      <c r="G255" s="2181"/>
      <c r="H255" s="1474"/>
      <c r="I255" s="87"/>
      <c r="J255" s="89"/>
      <c r="K255" s="89"/>
      <c r="L255" s="88"/>
      <c r="M255" s="87"/>
      <c r="N255" s="86"/>
      <c r="O255" s="88"/>
      <c r="P255" s="88"/>
      <c r="Q255" s="131"/>
      <c r="R255" s="86"/>
      <c r="S255" s="754"/>
      <c r="T255" s="757"/>
      <c r="U255" s="753"/>
      <c r="V255" s="755"/>
      <c r="W255" s="756"/>
      <c r="X255" s="753"/>
      <c r="Y255" s="754"/>
      <c r="Z255" s="757"/>
      <c r="AA255" s="755"/>
      <c r="AB255" s="756"/>
      <c r="AC255" s="757"/>
      <c r="AD255" s="754"/>
      <c r="AE255" s="757"/>
      <c r="AF255" s="753"/>
      <c r="AG255" s="756"/>
      <c r="AH255" s="757"/>
      <c r="AI255" s="757"/>
      <c r="AJ255" s="754"/>
      <c r="AK255" s="757"/>
      <c r="AL255" s="753"/>
      <c r="AM255" s="754"/>
      <c r="AN255" s="757"/>
      <c r="AO255" s="757"/>
      <c r="AP255" s="757"/>
      <c r="AQ255" s="757"/>
      <c r="AR255" s="753"/>
      <c r="AS255" s="756"/>
      <c r="AT255" s="753"/>
      <c r="AU255" s="754"/>
      <c r="AV255" s="757"/>
      <c r="AW255" s="759"/>
      <c r="AX255" s="757"/>
      <c r="AY255" s="753"/>
      <c r="AZ255" s="755"/>
      <c r="BA255" s="759"/>
      <c r="BB255" s="760"/>
      <c r="BC255" s="708"/>
    </row>
    <row r="256" spans="1:55" ht="38.25" hidden="1" customHeight="1">
      <c r="A256" s="1197"/>
      <c r="B256" s="214"/>
      <c r="C256" s="2209" t="s">
        <v>77</v>
      </c>
      <c r="D256" s="2210"/>
      <c r="E256" s="2210"/>
      <c r="F256" s="2210"/>
      <c r="G256" s="2210"/>
      <c r="H256" s="1475"/>
      <c r="I256" s="1153"/>
      <c r="J256" s="215"/>
      <c r="K256" s="215"/>
      <c r="L256" s="214"/>
      <c r="M256" s="1153"/>
      <c r="N256" s="216"/>
      <c r="O256" s="214"/>
      <c r="P256" s="214"/>
      <c r="Q256" s="1152"/>
      <c r="R256" s="216"/>
      <c r="S256" s="1978"/>
      <c r="T256" s="1517"/>
      <c r="U256" s="761"/>
      <c r="V256" s="762"/>
      <c r="W256" s="763"/>
      <c r="X256" s="761"/>
      <c r="Y256" s="227"/>
      <c r="Z256" s="214"/>
      <c r="AA256" s="1152"/>
      <c r="AB256" s="763"/>
      <c r="AC256" s="764"/>
      <c r="AD256" s="227"/>
      <c r="AE256" s="764"/>
      <c r="AF256" s="761"/>
      <c r="AG256" s="763"/>
      <c r="AH256" s="764"/>
      <c r="AI256" s="764"/>
      <c r="AJ256" s="227"/>
      <c r="AK256" s="764"/>
      <c r="AL256" s="761"/>
      <c r="AM256" s="227"/>
      <c r="AN256" s="764"/>
      <c r="AO256" s="764"/>
      <c r="AP256" s="764"/>
      <c r="AQ256" s="764"/>
      <c r="AR256" s="761"/>
      <c r="AS256" s="763"/>
      <c r="AT256" s="761"/>
      <c r="AU256" s="227"/>
      <c r="AV256" s="764"/>
      <c r="AW256" s="765"/>
      <c r="AX256" s="764"/>
      <c r="AY256" s="761"/>
      <c r="AZ256" s="762"/>
      <c r="BA256" s="765"/>
      <c r="BB256" s="766"/>
      <c r="BC256" s="646"/>
    </row>
    <row r="257" spans="1:55" ht="27" hidden="1" customHeight="1">
      <c r="A257" s="1138"/>
      <c r="B257" s="181"/>
      <c r="C257" s="1135"/>
      <c r="D257" s="2148" t="s">
        <v>50</v>
      </c>
      <c r="E257" s="2148"/>
      <c r="F257" s="2148"/>
      <c r="G257" s="2148"/>
      <c r="H257" s="1476"/>
      <c r="I257" s="1136"/>
      <c r="J257" s="184"/>
      <c r="K257" s="184"/>
      <c r="L257" s="181"/>
      <c r="M257" s="1136"/>
      <c r="N257" s="183"/>
      <c r="O257" s="181"/>
      <c r="P257" s="181"/>
      <c r="Q257" s="1135"/>
      <c r="R257" s="183"/>
      <c r="S257" s="768"/>
      <c r="T257" s="770"/>
      <c r="U257" s="767"/>
      <c r="V257" s="1996"/>
      <c r="W257" s="769"/>
      <c r="X257" s="767"/>
      <c r="Y257" s="768"/>
      <c r="Z257" s="770"/>
      <c r="AA257" s="773"/>
      <c r="AB257" s="769"/>
      <c r="AC257" s="770"/>
      <c r="AD257" s="768"/>
      <c r="AE257" s="770"/>
      <c r="AF257" s="767"/>
      <c r="AG257" s="769"/>
      <c r="AH257" s="770"/>
      <c r="AI257" s="770"/>
      <c r="AJ257" s="768"/>
      <c r="AK257" s="770"/>
      <c r="AL257" s="767"/>
      <c r="AM257" s="768"/>
      <c r="AN257" s="770"/>
      <c r="AO257" s="770"/>
      <c r="AP257" s="770"/>
      <c r="AQ257" s="770"/>
      <c r="AR257" s="767"/>
      <c r="AS257" s="769"/>
      <c r="AT257" s="767"/>
      <c r="AU257" s="768"/>
      <c r="AV257" s="770"/>
      <c r="AW257" s="772"/>
      <c r="AX257" s="770"/>
      <c r="AY257" s="767"/>
      <c r="AZ257" s="773"/>
      <c r="BA257" s="772"/>
      <c r="BB257" s="774"/>
      <c r="BC257" s="651"/>
    </row>
    <row r="258" spans="1:55" ht="27" hidden="1" customHeight="1" thickBot="1">
      <c r="A258" s="1148"/>
      <c r="B258" s="204"/>
      <c r="C258" s="131"/>
      <c r="D258" s="2181" t="s">
        <v>51</v>
      </c>
      <c r="E258" s="2181"/>
      <c r="F258" s="2181"/>
      <c r="G258" s="2181"/>
      <c r="H258" s="1474"/>
      <c r="I258" s="87"/>
      <c r="J258" s="89"/>
      <c r="K258" s="89"/>
      <c r="L258" s="88"/>
      <c r="M258" s="87"/>
      <c r="N258" s="86"/>
      <c r="O258" s="88"/>
      <c r="P258" s="88"/>
      <c r="Q258" s="131"/>
      <c r="R258" s="86"/>
      <c r="S258" s="768"/>
      <c r="T258" s="770"/>
      <c r="U258" s="767"/>
      <c r="V258" s="773"/>
      <c r="W258" s="769"/>
      <c r="X258" s="767"/>
      <c r="Y258" s="768"/>
      <c r="Z258" s="770"/>
      <c r="AA258" s="773"/>
      <c r="AB258" s="769"/>
      <c r="AC258" s="770"/>
      <c r="AD258" s="768"/>
      <c r="AE258" s="770"/>
      <c r="AF258" s="767"/>
      <c r="AG258" s="769"/>
      <c r="AH258" s="770"/>
      <c r="AI258" s="770"/>
      <c r="AJ258" s="768"/>
      <c r="AK258" s="770"/>
      <c r="AL258" s="767"/>
      <c r="AM258" s="768"/>
      <c r="AN258" s="770"/>
      <c r="AO258" s="770"/>
      <c r="AP258" s="770"/>
      <c r="AQ258" s="770"/>
      <c r="AR258" s="767"/>
      <c r="AS258" s="769"/>
      <c r="AT258" s="767"/>
      <c r="AU258" s="768"/>
      <c r="AV258" s="770"/>
      <c r="AW258" s="772"/>
      <c r="AX258" s="770"/>
      <c r="AY258" s="767"/>
      <c r="AZ258" s="773"/>
      <c r="BA258" s="772"/>
      <c r="BB258" s="774"/>
      <c r="BC258" s="651"/>
    </row>
    <row r="259" spans="1:55" ht="27" hidden="1" customHeight="1">
      <c r="A259" s="2120"/>
      <c r="B259" s="2187"/>
      <c r="C259" s="2196" t="s">
        <v>35</v>
      </c>
      <c r="D259" s="2196"/>
      <c r="E259" s="1190"/>
      <c r="F259" s="2168"/>
      <c r="G259" s="1201" t="s">
        <v>49</v>
      </c>
      <c r="H259" s="1477"/>
      <c r="I259" s="496"/>
      <c r="J259" s="497"/>
      <c r="K259" s="497"/>
      <c r="L259" s="495"/>
      <c r="M259" s="496"/>
      <c r="N259" s="498"/>
      <c r="O259" s="495"/>
      <c r="P259" s="495"/>
      <c r="Q259" s="1941"/>
      <c r="R259" s="498"/>
      <c r="S259" s="215"/>
      <c r="T259" s="214"/>
      <c r="U259" s="1153"/>
      <c r="V259" s="1152"/>
      <c r="W259" s="216"/>
      <c r="X259" s="1153"/>
      <c r="Y259" s="215"/>
      <c r="Z259" s="214"/>
      <c r="AA259" s="1152"/>
      <c r="AB259" s="216"/>
      <c r="AC259" s="214"/>
      <c r="AD259" s="1318"/>
      <c r="AE259" s="214"/>
      <c r="AF259" s="1153"/>
      <c r="AG259" s="216"/>
      <c r="AH259" s="214"/>
      <c r="AI259" s="775"/>
      <c r="AJ259" s="215"/>
      <c r="AK259" s="214"/>
      <c r="AL259" s="1153"/>
      <c r="AM259" s="215"/>
      <c r="AN259" s="214"/>
      <c r="AO259" s="214"/>
      <c r="AP259" s="214"/>
      <c r="AQ259" s="214"/>
      <c r="AR259" s="1153"/>
      <c r="AS259" s="216"/>
      <c r="AT259" s="1153"/>
      <c r="AU259" s="215"/>
      <c r="AV259" s="214"/>
      <c r="AW259" s="213"/>
      <c r="AX259" s="214"/>
      <c r="AY259" s="1153"/>
      <c r="AZ259" s="1152"/>
      <c r="BA259" s="213"/>
      <c r="BB259" s="212"/>
      <c r="BC259" s="211"/>
    </row>
    <row r="260" spans="1:55" ht="27" hidden="1" customHeight="1">
      <c r="A260" s="2141"/>
      <c r="B260" s="2189"/>
      <c r="C260" s="2196"/>
      <c r="D260" s="2196"/>
      <c r="E260" s="1190"/>
      <c r="F260" s="2168"/>
      <c r="G260" s="394" t="s">
        <v>53</v>
      </c>
      <c r="H260" s="1473"/>
      <c r="I260" s="2"/>
      <c r="J260" s="100"/>
      <c r="K260" s="100"/>
      <c r="L260" s="99"/>
      <c r="M260" s="2"/>
      <c r="N260" s="98"/>
      <c r="O260" s="99"/>
      <c r="P260" s="99"/>
      <c r="Q260" s="164"/>
      <c r="R260" s="98"/>
      <c r="S260" s="184"/>
      <c r="T260" s="181"/>
      <c r="U260" s="1136"/>
      <c r="V260" s="1135"/>
      <c r="W260" s="183"/>
      <c r="X260" s="2"/>
      <c r="Y260" s="184"/>
      <c r="Z260" s="222"/>
      <c r="AA260" s="1135"/>
      <c r="AB260" s="183"/>
      <c r="AC260" s="181"/>
      <c r="AD260" s="184"/>
      <c r="AE260" s="181"/>
      <c r="AF260" s="1136"/>
      <c r="AG260" s="183"/>
      <c r="AH260" s="181"/>
      <c r="AI260" s="181"/>
      <c r="AJ260" s="184"/>
      <c r="AK260" s="181"/>
      <c r="AL260" s="1136"/>
      <c r="AM260" s="184"/>
      <c r="AN260" s="181"/>
      <c r="AO260" s="181"/>
      <c r="AP260" s="181"/>
      <c r="AQ260" s="181"/>
      <c r="AR260" s="1136"/>
      <c r="AS260" s="183"/>
      <c r="AT260" s="1136"/>
      <c r="AU260" s="184"/>
      <c r="AV260" s="181"/>
      <c r="AW260" s="163"/>
      <c r="AX260" s="99"/>
      <c r="AY260" s="2"/>
      <c r="AZ260" s="164"/>
      <c r="BA260" s="163"/>
      <c r="BB260" s="1158"/>
      <c r="BC260" s="162"/>
    </row>
    <row r="261" spans="1:55" ht="27" hidden="1" customHeight="1" thickBot="1">
      <c r="A261" s="2141"/>
      <c r="B261" s="2189"/>
      <c r="C261" s="2222"/>
      <c r="D261" s="2222"/>
      <c r="E261" s="1142" t="s">
        <v>76</v>
      </c>
      <c r="F261" s="2199"/>
      <c r="G261" s="1202" t="s">
        <v>48</v>
      </c>
      <c r="H261" s="1478"/>
      <c r="I261" s="1149"/>
      <c r="J261" s="74"/>
      <c r="K261" s="74"/>
      <c r="L261" s="72"/>
      <c r="M261" s="1149"/>
      <c r="N261" s="71"/>
      <c r="O261" s="72"/>
      <c r="P261" s="72"/>
      <c r="Q261" s="1745"/>
      <c r="R261" s="71"/>
      <c r="S261" s="119"/>
      <c r="T261" s="223"/>
      <c r="U261" s="225"/>
      <c r="V261" s="1997"/>
      <c r="W261" s="226"/>
      <c r="X261" s="1146"/>
      <c r="Y261" s="119"/>
      <c r="Z261" s="118"/>
      <c r="AA261" s="1139"/>
      <c r="AB261" s="121"/>
      <c r="AC261" s="118"/>
      <c r="AD261" s="119"/>
      <c r="AE261" s="118"/>
      <c r="AF261" s="120"/>
      <c r="AG261" s="121"/>
      <c r="AH261" s="118"/>
      <c r="AI261" s="118"/>
      <c r="AJ261" s="119"/>
      <c r="AK261" s="118"/>
      <c r="AL261" s="120"/>
      <c r="AM261" s="119"/>
      <c r="AN261" s="118"/>
      <c r="AO261" s="118"/>
      <c r="AP261" s="118"/>
      <c r="AQ261" s="118"/>
      <c r="AR261" s="120"/>
      <c r="AS261" s="226"/>
      <c r="AT261" s="225"/>
      <c r="AU261" s="224"/>
      <c r="AV261" s="223"/>
      <c r="AW261" s="203"/>
      <c r="AX261" s="204"/>
      <c r="AY261" s="1146"/>
      <c r="AZ261" s="1145"/>
      <c r="BA261" s="203"/>
      <c r="BB261" s="1147"/>
      <c r="BC261" s="202"/>
    </row>
    <row r="262" spans="1:55" ht="27" hidden="1" customHeight="1">
      <c r="A262" s="2141"/>
      <c r="B262" s="2189"/>
      <c r="C262" s="2194" t="s">
        <v>37</v>
      </c>
      <c r="D262" s="2194"/>
      <c r="E262" s="1190"/>
      <c r="F262" s="2167"/>
      <c r="G262" s="1191" t="s">
        <v>49</v>
      </c>
      <c r="H262" s="1479"/>
      <c r="I262" s="500"/>
      <c r="J262" s="501"/>
      <c r="K262" s="501"/>
      <c r="L262" s="499"/>
      <c r="M262" s="500"/>
      <c r="N262" s="502"/>
      <c r="O262" s="499"/>
      <c r="P262" s="499"/>
      <c r="Q262" s="1942"/>
      <c r="R262" s="502"/>
      <c r="S262" s="215"/>
      <c r="T262" s="214"/>
      <c r="U262" s="1153"/>
      <c r="V262" s="1152"/>
      <c r="W262" s="216"/>
      <c r="X262" s="1153"/>
      <c r="Y262" s="215"/>
      <c r="Z262" s="214"/>
      <c r="AA262" s="1152"/>
      <c r="AB262" s="216"/>
      <c r="AC262" s="214"/>
      <c r="AD262" s="1318"/>
      <c r="AE262" s="214"/>
      <c r="AF262" s="1153"/>
      <c r="AG262" s="216"/>
      <c r="AH262" s="214"/>
      <c r="AI262" s="775"/>
      <c r="AJ262" s="215"/>
      <c r="AK262" s="214"/>
      <c r="AL262" s="1153"/>
      <c r="AM262" s="215"/>
      <c r="AN262" s="214"/>
      <c r="AO262" s="214"/>
      <c r="AP262" s="214"/>
      <c r="AQ262" s="214"/>
      <c r="AR262" s="1153"/>
      <c r="AS262" s="216"/>
      <c r="AT262" s="1153"/>
      <c r="AU262" s="215"/>
      <c r="AV262" s="214"/>
      <c r="AW262" s="213"/>
      <c r="AX262" s="214"/>
      <c r="AY262" s="1153"/>
      <c r="AZ262" s="1152"/>
      <c r="BA262" s="213"/>
      <c r="BB262" s="212"/>
      <c r="BC262" s="211"/>
    </row>
    <row r="263" spans="1:55" ht="27" hidden="1" customHeight="1">
      <c r="A263" s="2141"/>
      <c r="B263" s="2189"/>
      <c r="C263" s="2196"/>
      <c r="D263" s="2196"/>
      <c r="E263" s="1190"/>
      <c r="F263" s="2168"/>
      <c r="G263" s="394" t="s">
        <v>53</v>
      </c>
      <c r="H263" s="1473"/>
      <c r="I263" s="2"/>
      <c r="J263" s="100"/>
      <c r="K263" s="100"/>
      <c r="L263" s="99"/>
      <c r="M263" s="2"/>
      <c r="N263" s="98"/>
      <c r="O263" s="99"/>
      <c r="P263" s="99"/>
      <c r="Q263" s="164"/>
      <c r="R263" s="98"/>
      <c r="S263" s="184"/>
      <c r="T263" s="181"/>
      <c r="U263" s="1136"/>
      <c r="V263" s="1135"/>
      <c r="W263" s="183"/>
      <c r="X263" s="2"/>
      <c r="Y263" s="184"/>
      <c r="Z263" s="222"/>
      <c r="AA263" s="1135"/>
      <c r="AB263" s="183"/>
      <c r="AC263" s="181"/>
      <c r="AD263" s="184"/>
      <c r="AE263" s="181"/>
      <c r="AF263" s="1136"/>
      <c r="AG263" s="183"/>
      <c r="AH263" s="181"/>
      <c r="AI263" s="181"/>
      <c r="AJ263" s="184"/>
      <c r="AK263" s="181"/>
      <c r="AL263" s="1136"/>
      <c r="AM263" s="184"/>
      <c r="AN263" s="181"/>
      <c r="AO263" s="181"/>
      <c r="AP263" s="181"/>
      <c r="AQ263" s="181"/>
      <c r="AR263" s="1136"/>
      <c r="AS263" s="183"/>
      <c r="AT263" s="1136"/>
      <c r="AU263" s="184"/>
      <c r="AV263" s="181"/>
      <c r="AW263" s="163"/>
      <c r="AX263" s="99"/>
      <c r="AY263" s="2"/>
      <c r="AZ263" s="164"/>
      <c r="BA263" s="163"/>
      <c r="BB263" s="1158"/>
      <c r="BC263" s="162"/>
    </row>
    <row r="264" spans="1:55" ht="27" hidden="1" customHeight="1" thickBot="1">
      <c r="A264" s="2141"/>
      <c r="B264" s="2189"/>
      <c r="C264" s="2198"/>
      <c r="D264" s="2198"/>
      <c r="E264" s="1141" t="s">
        <v>57</v>
      </c>
      <c r="F264" s="2199"/>
      <c r="G264" s="1202" t="s">
        <v>48</v>
      </c>
      <c r="H264" s="1478"/>
      <c r="I264" s="1149"/>
      <c r="J264" s="74"/>
      <c r="K264" s="74"/>
      <c r="L264" s="72"/>
      <c r="M264" s="1149"/>
      <c r="N264" s="71"/>
      <c r="O264" s="72"/>
      <c r="P264" s="72"/>
      <c r="Q264" s="1745"/>
      <c r="R264" s="71"/>
      <c r="S264" s="89"/>
      <c r="T264" s="218"/>
      <c r="U264" s="220"/>
      <c r="V264" s="1998"/>
      <c r="W264" s="221"/>
      <c r="X264" s="1146"/>
      <c r="Y264" s="89"/>
      <c r="Z264" s="88"/>
      <c r="AA264" s="131"/>
      <c r="AB264" s="86"/>
      <c r="AC264" s="88"/>
      <c r="AD264" s="89"/>
      <c r="AE264" s="88"/>
      <c r="AF264" s="87"/>
      <c r="AG264" s="86"/>
      <c r="AH264" s="88"/>
      <c r="AI264" s="88"/>
      <c r="AJ264" s="89"/>
      <c r="AK264" s="88"/>
      <c r="AL264" s="87"/>
      <c r="AM264" s="89"/>
      <c r="AN264" s="88"/>
      <c r="AO264" s="88"/>
      <c r="AP264" s="88"/>
      <c r="AQ264" s="88"/>
      <c r="AR264" s="87"/>
      <c r="AS264" s="221"/>
      <c r="AT264" s="220"/>
      <c r="AU264" s="219"/>
      <c r="AV264" s="218"/>
      <c r="AW264" s="203"/>
      <c r="AX264" s="204"/>
      <c r="AY264" s="1146"/>
      <c r="AZ264" s="1145"/>
      <c r="BA264" s="203"/>
      <c r="BB264" s="1147"/>
      <c r="BC264" s="202"/>
    </row>
    <row r="265" spans="1:55" ht="27" hidden="1" customHeight="1">
      <c r="A265" s="2141"/>
      <c r="B265" s="2189"/>
      <c r="C265" s="2193" t="s">
        <v>34</v>
      </c>
      <c r="D265" s="2194"/>
      <c r="E265" s="1196"/>
      <c r="F265" s="2168"/>
      <c r="G265" s="1201" t="s">
        <v>49</v>
      </c>
      <c r="H265" s="1477"/>
      <c r="I265" s="496"/>
      <c r="J265" s="497"/>
      <c r="K265" s="497"/>
      <c r="L265" s="495"/>
      <c r="M265" s="496"/>
      <c r="N265" s="498"/>
      <c r="O265" s="495"/>
      <c r="P265" s="495"/>
      <c r="Q265" s="1941"/>
      <c r="R265" s="498"/>
      <c r="S265" s="215"/>
      <c r="T265" s="214"/>
      <c r="U265" s="1153"/>
      <c r="V265" s="1152"/>
      <c r="W265" s="216"/>
      <c r="X265" s="177"/>
      <c r="Y265" s="215"/>
      <c r="Z265" s="214"/>
      <c r="AA265" s="1152"/>
      <c r="AB265" s="216"/>
      <c r="AC265" s="214"/>
      <c r="AD265" s="215"/>
      <c r="AE265" s="214"/>
      <c r="AF265" s="1153"/>
      <c r="AG265" s="216"/>
      <c r="AH265" s="214"/>
      <c r="AI265" s="214"/>
      <c r="AJ265" s="215"/>
      <c r="AK265" s="214"/>
      <c r="AL265" s="1153"/>
      <c r="AM265" s="215"/>
      <c r="AN265" s="214"/>
      <c r="AO265" s="214"/>
      <c r="AP265" s="214"/>
      <c r="AQ265" s="214"/>
      <c r="AR265" s="1153"/>
      <c r="AS265" s="216"/>
      <c r="AT265" s="1153"/>
      <c r="AU265" s="215"/>
      <c r="AV265" s="214"/>
      <c r="AW265" s="776"/>
      <c r="AX265" s="178"/>
      <c r="AY265" s="177"/>
      <c r="AZ265" s="751"/>
      <c r="BA265" s="776"/>
      <c r="BB265" s="777"/>
      <c r="BC265" s="627"/>
    </row>
    <row r="266" spans="1:55" ht="27" hidden="1" customHeight="1">
      <c r="A266" s="2141"/>
      <c r="B266" s="2189"/>
      <c r="C266" s="2195"/>
      <c r="D266" s="2196"/>
      <c r="E266" s="1190"/>
      <c r="F266" s="2168"/>
      <c r="G266" s="394" t="s">
        <v>53</v>
      </c>
      <c r="H266" s="1473"/>
      <c r="I266" s="2"/>
      <c r="J266" s="100"/>
      <c r="K266" s="100"/>
      <c r="L266" s="99"/>
      <c r="M266" s="2"/>
      <c r="N266" s="98"/>
      <c r="O266" s="99"/>
      <c r="P266" s="99"/>
      <c r="Q266" s="164"/>
      <c r="R266" s="98"/>
      <c r="S266" s="100"/>
      <c r="T266" s="99"/>
      <c r="U266" s="2"/>
      <c r="V266" s="164"/>
      <c r="W266" s="98"/>
      <c r="X266" s="2"/>
      <c r="Y266" s="100"/>
      <c r="Z266" s="99"/>
      <c r="AA266" s="164"/>
      <c r="AB266" s="98"/>
      <c r="AC266" s="99"/>
      <c r="AD266" s="100"/>
      <c r="AE266" s="99"/>
      <c r="AF266" s="2"/>
      <c r="AG266" s="98"/>
      <c r="AH266" s="99"/>
      <c r="AI266" s="99"/>
      <c r="AJ266" s="100"/>
      <c r="AK266" s="99"/>
      <c r="AL266" s="2"/>
      <c r="AM266" s="100"/>
      <c r="AN266" s="99"/>
      <c r="AO266" s="99"/>
      <c r="AP266" s="99"/>
      <c r="AQ266" s="99"/>
      <c r="AR266" s="2"/>
      <c r="AS266" s="98"/>
      <c r="AT266" s="2"/>
      <c r="AU266" s="100"/>
      <c r="AV266" s="99"/>
      <c r="AW266" s="163"/>
      <c r="AX266" s="99"/>
      <c r="AY266" s="2"/>
      <c r="AZ266" s="164"/>
      <c r="BA266" s="163"/>
      <c r="BB266" s="1158"/>
      <c r="BC266" s="162"/>
    </row>
    <row r="267" spans="1:55" ht="27" hidden="1" customHeight="1" thickBot="1">
      <c r="A267" s="2141"/>
      <c r="B267" s="2189"/>
      <c r="C267" s="2195"/>
      <c r="D267" s="2196"/>
      <c r="E267" s="1141" t="s">
        <v>75</v>
      </c>
      <c r="F267" s="2168"/>
      <c r="G267" s="1203" t="s">
        <v>48</v>
      </c>
      <c r="H267" s="1478"/>
      <c r="I267" s="1149"/>
      <c r="J267" s="74"/>
      <c r="K267" s="74"/>
      <c r="L267" s="72"/>
      <c r="M267" s="1149"/>
      <c r="N267" s="71"/>
      <c r="O267" s="72"/>
      <c r="P267" s="72"/>
      <c r="Q267" s="1745"/>
      <c r="R267" s="71"/>
      <c r="S267" s="89"/>
      <c r="T267" s="88"/>
      <c r="U267" s="87"/>
      <c r="V267" s="131"/>
      <c r="W267" s="86"/>
      <c r="X267" s="87"/>
      <c r="Y267" s="89"/>
      <c r="Z267" s="88"/>
      <c r="AA267" s="131"/>
      <c r="AB267" s="86"/>
      <c r="AC267" s="88"/>
      <c r="AD267" s="89"/>
      <c r="AE267" s="88"/>
      <c r="AF267" s="87"/>
      <c r="AG267" s="86"/>
      <c r="AH267" s="88"/>
      <c r="AI267" s="88"/>
      <c r="AJ267" s="89"/>
      <c r="AK267" s="88"/>
      <c r="AL267" s="87"/>
      <c r="AM267" s="89"/>
      <c r="AN267" s="88"/>
      <c r="AO267" s="88"/>
      <c r="AP267" s="88"/>
      <c r="AQ267" s="88"/>
      <c r="AR267" s="87"/>
      <c r="AS267" s="86"/>
      <c r="AT267" s="87"/>
      <c r="AU267" s="89"/>
      <c r="AV267" s="88"/>
      <c r="AW267" s="130"/>
      <c r="AX267" s="88"/>
      <c r="AY267" s="87"/>
      <c r="AZ267" s="131"/>
      <c r="BA267" s="130"/>
      <c r="BB267" s="129"/>
      <c r="BC267" s="128"/>
    </row>
    <row r="268" spans="1:55" ht="27" hidden="1" customHeight="1">
      <c r="A268" s="2141"/>
      <c r="B268" s="2189"/>
      <c r="C268" s="2193" t="s">
        <v>37</v>
      </c>
      <c r="D268" s="2194"/>
      <c r="E268" s="1196"/>
      <c r="F268" s="1130"/>
      <c r="G268" s="1191" t="s">
        <v>49</v>
      </c>
      <c r="H268" s="1479"/>
      <c r="I268" s="500"/>
      <c r="J268" s="501"/>
      <c r="K268" s="501"/>
      <c r="L268" s="499"/>
      <c r="M268" s="500"/>
      <c r="N268" s="502"/>
      <c r="O268" s="499"/>
      <c r="P268" s="499"/>
      <c r="Q268" s="1942"/>
      <c r="R268" s="502"/>
      <c r="S268" s="215"/>
      <c r="T268" s="214"/>
      <c r="U268" s="1153"/>
      <c r="V268" s="1152"/>
      <c r="W268" s="216"/>
      <c r="X268" s="1153"/>
      <c r="Y268" s="215"/>
      <c r="Z268" s="214"/>
      <c r="AA268" s="1152"/>
      <c r="AB268" s="216"/>
      <c r="AC268" s="214"/>
      <c r="AD268" s="215"/>
      <c r="AE268" s="214"/>
      <c r="AF268" s="1153"/>
      <c r="AG268" s="216"/>
      <c r="AH268" s="214"/>
      <c r="AI268" s="214"/>
      <c r="AJ268" s="215"/>
      <c r="AK268" s="214"/>
      <c r="AL268" s="1153"/>
      <c r="AM268" s="215"/>
      <c r="AN268" s="214"/>
      <c r="AO268" s="214"/>
      <c r="AP268" s="214"/>
      <c r="AQ268" s="214"/>
      <c r="AR268" s="1153"/>
      <c r="AS268" s="216"/>
      <c r="AT268" s="1153"/>
      <c r="AU268" s="215"/>
      <c r="AV268" s="214"/>
      <c r="AW268" s="213"/>
      <c r="AX268" s="214"/>
      <c r="AY268" s="1153"/>
      <c r="AZ268" s="1152"/>
      <c r="BA268" s="213"/>
      <c r="BB268" s="212"/>
      <c r="BC268" s="211"/>
    </row>
    <row r="269" spans="1:55" ht="27" hidden="1" customHeight="1">
      <c r="A269" s="2141"/>
      <c r="B269" s="2189"/>
      <c r="C269" s="2195"/>
      <c r="D269" s="2196"/>
      <c r="E269" s="1190"/>
      <c r="F269" s="1132"/>
      <c r="G269" s="394" t="s">
        <v>53</v>
      </c>
      <c r="H269" s="1473"/>
      <c r="I269" s="2"/>
      <c r="J269" s="100"/>
      <c r="K269" s="100"/>
      <c r="L269" s="99"/>
      <c r="M269" s="2"/>
      <c r="N269" s="98"/>
      <c r="O269" s="99"/>
      <c r="P269" s="99"/>
      <c r="Q269" s="164"/>
      <c r="R269" s="98"/>
      <c r="S269" s="184"/>
      <c r="T269" s="181"/>
      <c r="U269" s="1136"/>
      <c r="V269" s="1135"/>
      <c r="W269" s="183"/>
      <c r="X269" s="1136"/>
      <c r="Y269" s="184"/>
      <c r="Z269" s="181"/>
      <c r="AA269" s="1135"/>
      <c r="AB269" s="183"/>
      <c r="AC269" s="181"/>
      <c r="AD269" s="184"/>
      <c r="AE269" s="181"/>
      <c r="AF269" s="1136"/>
      <c r="AG269" s="183"/>
      <c r="AH269" s="181"/>
      <c r="AI269" s="181"/>
      <c r="AJ269" s="184"/>
      <c r="AK269" s="181"/>
      <c r="AL269" s="1136"/>
      <c r="AM269" s="184"/>
      <c r="AN269" s="181"/>
      <c r="AO269" s="181"/>
      <c r="AP269" s="181"/>
      <c r="AQ269" s="181"/>
      <c r="AR269" s="1136"/>
      <c r="AS269" s="183"/>
      <c r="AT269" s="1136"/>
      <c r="AU269" s="184"/>
      <c r="AV269" s="181"/>
      <c r="AW269" s="182"/>
      <c r="AX269" s="181"/>
      <c r="AY269" s="1136"/>
      <c r="AZ269" s="1135"/>
      <c r="BA269" s="182"/>
      <c r="BB269" s="1137"/>
      <c r="BC269" s="210"/>
    </row>
    <row r="270" spans="1:55" ht="27" hidden="1" customHeight="1" thickBot="1">
      <c r="A270" s="2141"/>
      <c r="B270" s="2189"/>
      <c r="C270" s="2197"/>
      <c r="D270" s="2198"/>
      <c r="E270" s="207" t="s">
        <v>75</v>
      </c>
      <c r="F270" s="1131"/>
      <c r="G270" s="1202" t="s">
        <v>48</v>
      </c>
      <c r="H270" s="1480"/>
      <c r="I270" s="1156"/>
      <c r="J270" s="504"/>
      <c r="K270" s="504"/>
      <c r="L270" s="503"/>
      <c r="M270" s="1156"/>
      <c r="N270" s="1917"/>
      <c r="O270" s="503"/>
      <c r="P270" s="503"/>
      <c r="Q270" s="1943"/>
      <c r="R270" s="1917"/>
      <c r="S270" s="205"/>
      <c r="T270" s="204"/>
      <c r="U270" s="1146"/>
      <c r="V270" s="1145"/>
      <c r="W270" s="206"/>
      <c r="X270" s="1146"/>
      <c r="Y270" s="205"/>
      <c r="Z270" s="118"/>
      <c r="AA270" s="1145"/>
      <c r="AB270" s="206"/>
      <c r="AC270" s="204"/>
      <c r="AD270" s="205"/>
      <c r="AE270" s="204"/>
      <c r="AF270" s="1146"/>
      <c r="AG270" s="206"/>
      <c r="AH270" s="204"/>
      <c r="AI270" s="204"/>
      <c r="AJ270" s="205"/>
      <c r="AK270" s="204"/>
      <c r="AL270" s="1146"/>
      <c r="AM270" s="205"/>
      <c r="AN270" s="204"/>
      <c r="AO270" s="204"/>
      <c r="AP270" s="204"/>
      <c r="AQ270" s="204"/>
      <c r="AR270" s="1146"/>
      <c r="AS270" s="206"/>
      <c r="AT270" s="1146"/>
      <c r="AU270" s="205"/>
      <c r="AV270" s="204"/>
      <c r="AW270" s="203"/>
      <c r="AX270" s="204"/>
      <c r="AY270" s="1146"/>
      <c r="AZ270" s="1145"/>
      <c r="BA270" s="203"/>
      <c r="BB270" s="1147"/>
      <c r="BC270" s="202"/>
    </row>
    <row r="271" spans="1:55" ht="27" hidden="1" customHeight="1">
      <c r="A271" s="2141"/>
      <c r="B271" s="2189"/>
      <c r="C271" s="2193" t="s">
        <v>74</v>
      </c>
      <c r="D271" s="2194"/>
      <c r="E271" s="1196"/>
      <c r="F271" s="1130"/>
      <c r="G271" s="1191" t="s">
        <v>49</v>
      </c>
      <c r="H271" s="1479"/>
      <c r="I271" s="500"/>
      <c r="J271" s="501"/>
      <c r="K271" s="501"/>
      <c r="L271" s="499"/>
      <c r="M271" s="500"/>
      <c r="N271" s="502"/>
      <c r="O271" s="499"/>
      <c r="P271" s="499"/>
      <c r="Q271" s="1942"/>
      <c r="R271" s="502"/>
      <c r="S271" s="215"/>
      <c r="T271" s="214"/>
      <c r="U271" s="1153"/>
      <c r="V271" s="1152"/>
      <c r="W271" s="216"/>
      <c r="X271" s="1153"/>
      <c r="Y271" s="215"/>
      <c r="Z271" s="214"/>
      <c r="AA271" s="1152"/>
      <c r="AB271" s="216"/>
      <c r="AC271" s="214"/>
      <c r="AD271" s="215"/>
      <c r="AE271" s="214"/>
      <c r="AF271" s="1153"/>
      <c r="AG271" s="216"/>
      <c r="AH271" s="214"/>
      <c r="AI271" s="214"/>
      <c r="AJ271" s="215"/>
      <c r="AK271" s="214"/>
      <c r="AL271" s="1153"/>
      <c r="AM271" s="215"/>
      <c r="AN271" s="214"/>
      <c r="AO271" s="214"/>
      <c r="AP271" s="214"/>
      <c r="AQ271" s="214"/>
      <c r="AR271" s="1153"/>
      <c r="AS271" s="216"/>
      <c r="AT271" s="1153"/>
      <c r="AU271" s="215"/>
      <c r="AV271" s="214"/>
      <c r="AW271" s="213"/>
      <c r="AX271" s="214"/>
      <c r="AY271" s="1153"/>
      <c r="AZ271" s="1152"/>
      <c r="BA271" s="213"/>
      <c r="BB271" s="212"/>
      <c r="BC271" s="211"/>
    </row>
    <row r="272" spans="1:55" ht="27" hidden="1" customHeight="1">
      <c r="A272" s="2141"/>
      <c r="B272" s="2189"/>
      <c r="C272" s="2195"/>
      <c r="D272" s="2196"/>
      <c r="E272" s="1190"/>
      <c r="F272" s="1132"/>
      <c r="G272" s="394" t="s">
        <v>53</v>
      </c>
      <c r="H272" s="1473"/>
      <c r="I272" s="2"/>
      <c r="J272" s="100"/>
      <c r="K272" s="100"/>
      <c r="L272" s="99"/>
      <c r="M272" s="2"/>
      <c r="N272" s="98"/>
      <c r="O272" s="99"/>
      <c r="P272" s="99"/>
      <c r="Q272" s="164"/>
      <c r="R272" s="98"/>
      <c r="S272" s="184"/>
      <c r="T272" s="181"/>
      <c r="U272" s="1136"/>
      <c r="V272" s="1135"/>
      <c r="W272" s="183"/>
      <c r="X272" s="1136"/>
      <c r="Y272" s="184"/>
      <c r="Z272" s="181"/>
      <c r="AA272" s="1135"/>
      <c r="AB272" s="183"/>
      <c r="AC272" s="181"/>
      <c r="AD272" s="179"/>
      <c r="AE272" s="181"/>
      <c r="AF272" s="1136"/>
      <c r="AG272" s="183"/>
      <c r="AH272" s="181"/>
      <c r="AI272" s="178"/>
      <c r="AJ272" s="184"/>
      <c r="AK272" s="181"/>
      <c r="AL272" s="1136"/>
      <c r="AM272" s="184"/>
      <c r="AN272" s="181"/>
      <c r="AO272" s="181"/>
      <c r="AP272" s="181"/>
      <c r="AQ272" s="181"/>
      <c r="AR272" s="1136"/>
      <c r="AS272" s="183"/>
      <c r="AT272" s="1136"/>
      <c r="AU272" s="184"/>
      <c r="AV272" s="181"/>
      <c r="AW272" s="182"/>
      <c r="AX272" s="181"/>
      <c r="AY272" s="1136"/>
      <c r="AZ272" s="1135"/>
      <c r="BA272" s="182"/>
      <c r="BB272" s="1137"/>
      <c r="BC272" s="210"/>
    </row>
    <row r="273" spans="1:59" ht="27" hidden="1" customHeight="1" thickBot="1">
      <c r="A273" s="2141"/>
      <c r="B273" s="2189"/>
      <c r="C273" s="2197"/>
      <c r="D273" s="2198"/>
      <c r="E273" s="207" t="s">
        <v>73</v>
      </c>
      <c r="F273" s="1131"/>
      <c r="G273" s="1202" t="s">
        <v>48</v>
      </c>
      <c r="H273" s="1480"/>
      <c r="I273" s="1156"/>
      <c r="J273" s="504"/>
      <c r="K273" s="504"/>
      <c r="L273" s="503"/>
      <c r="M273" s="1156"/>
      <c r="N273" s="1917"/>
      <c r="O273" s="503"/>
      <c r="P273" s="503"/>
      <c r="Q273" s="1943"/>
      <c r="R273" s="1917"/>
      <c r="S273" s="205"/>
      <c r="T273" s="204"/>
      <c r="U273" s="1146"/>
      <c r="V273" s="1145"/>
      <c r="W273" s="206"/>
      <c r="X273" s="1146"/>
      <c r="Y273" s="205"/>
      <c r="Z273" s="204"/>
      <c r="AA273" s="1145"/>
      <c r="AB273" s="206"/>
      <c r="AC273" s="204"/>
      <c r="AD273" s="205"/>
      <c r="AE273" s="204"/>
      <c r="AF273" s="120"/>
      <c r="AG273" s="206"/>
      <c r="AH273" s="204"/>
      <c r="AI273" s="204"/>
      <c r="AJ273" s="205"/>
      <c r="AK273" s="118"/>
      <c r="AL273" s="1146"/>
      <c r="AM273" s="205"/>
      <c r="AN273" s="204"/>
      <c r="AO273" s="204"/>
      <c r="AP273" s="204"/>
      <c r="AQ273" s="204"/>
      <c r="AR273" s="1146"/>
      <c r="AS273" s="206"/>
      <c r="AT273" s="1146"/>
      <c r="AU273" s="205"/>
      <c r="AV273" s="204"/>
      <c r="AW273" s="203"/>
      <c r="AX273" s="204"/>
      <c r="AY273" s="1146"/>
      <c r="AZ273" s="1145"/>
      <c r="BA273" s="203"/>
      <c r="BB273" s="1147"/>
      <c r="BC273" s="202"/>
    </row>
    <row r="274" spans="1:59" ht="27" hidden="1" customHeight="1">
      <c r="A274" s="2141"/>
      <c r="B274" s="2189"/>
      <c r="C274" s="2194" t="s">
        <v>68</v>
      </c>
      <c r="D274" s="2194"/>
      <c r="E274" s="1196"/>
      <c r="F274" s="2167"/>
      <c r="G274" s="1191" t="s">
        <v>49</v>
      </c>
      <c r="H274" s="1479"/>
      <c r="I274" s="500"/>
      <c r="J274" s="501"/>
      <c r="K274" s="501"/>
      <c r="L274" s="499"/>
      <c r="M274" s="500"/>
      <c r="N274" s="502"/>
      <c r="O274" s="499"/>
      <c r="P274" s="499"/>
      <c r="Q274" s="1942"/>
      <c r="R274" s="502"/>
      <c r="S274" s="215"/>
      <c r="T274" s="214"/>
      <c r="U274" s="1153"/>
      <c r="V274" s="1152"/>
      <c r="W274" s="216"/>
      <c r="X274" s="1153"/>
      <c r="Y274" s="215"/>
      <c r="Z274" s="214"/>
      <c r="AA274" s="1152"/>
      <c r="AB274" s="216"/>
      <c r="AC274" s="214"/>
      <c r="AD274" s="215"/>
      <c r="AE274" s="214"/>
      <c r="AF274" s="1153"/>
      <c r="AG274" s="216"/>
      <c r="AH274" s="214"/>
      <c r="AI274" s="214"/>
      <c r="AJ274" s="215"/>
      <c r="AK274" s="214"/>
      <c r="AL274" s="1153"/>
      <c r="AM274" s="215"/>
      <c r="AN274" s="214"/>
      <c r="AO274" s="214"/>
      <c r="AP274" s="214"/>
      <c r="AQ274" s="214"/>
      <c r="AR274" s="1153"/>
      <c r="AS274" s="216"/>
      <c r="AT274" s="1153"/>
      <c r="AU274" s="215"/>
      <c r="AV274" s="214"/>
      <c r="AW274" s="213"/>
      <c r="AX274" s="214"/>
      <c r="AY274" s="1153"/>
      <c r="AZ274" s="1152"/>
      <c r="BA274" s="213"/>
      <c r="BB274" s="212"/>
      <c r="BC274" s="211"/>
    </row>
    <row r="275" spans="1:59" ht="27" hidden="1" customHeight="1">
      <c r="A275" s="2141"/>
      <c r="B275" s="2189"/>
      <c r="C275" s="2196"/>
      <c r="D275" s="2196"/>
      <c r="E275" s="1190"/>
      <c r="F275" s="2168"/>
      <c r="G275" s="1194" t="s">
        <v>48</v>
      </c>
      <c r="H275" s="1481"/>
      <c r="I275" s="506"/>
      <c r="J275" s="507"/>
      <c r="K275" s="507"/>
      <c r="L275" s="505"/>
      <c r="M275" s="506"/>
      <c r="N275" s="1918"/>
      <c r="O275" s="505"/>
      <c r="P275" s="505"/>
      <c r="Q275" s="1194"/>
      <c r="R275" s="1918"/>
      <c r="S275" s="184"/>
      <c r="T275" s="181"/>
      <c r="U275" s="87"/>
      <c r="V275" s="131"/>
      <c r="W275" s="183"/>
      <c r="X275" s="1136"/>
      <c r="Y275" s="184"/>
      <c r="Z275" s="88"/>
      <c r="AA275" s="131"/>
      <c r="AB275" s="183"/>
      <c r="AC275" s="181"/>
      <c r="AD275" s="184"/>
      <c r="AE275" s="88"/>
      <c r="AF275" s="87"/>
      <c r="AG275" s="183"/>
      <c r="AH275" s="181"/>
      <c r="AI275" s="181"/>
      <c r="AJ275" s="89"/>
      <c r="AK275" s="88"/>
      <c r="AL275" s="1136"/>
      <c r="AM275" s="184"/>
      <c r="AN275" s="181"/>
      <c r="AO275" s="88"/>
      <c r="AP275" s="88"/>
      <c r="AQ275" s="181"/>
      <c r="AR275" s="1136"/>
      <c r="AS275" s="183"/>
      <c r="AT275" s="87"/>
      <c r="AU275" s="89"/>
      <c r="AV275" s="181"/>
      <c r="AW275" s="182"/>
      <c r="AX275" s="181"/>
      <c r="AY275" s="181"/>
      <c r="AZ275" s="87"/>
      <c r="BA275" s="130"/>
      <c r="BB275" s="129"/>
      <c r="BC275" s="209"/>
    </row>
    <row r="276" spans="1:59" ht="27" hidden="1" customHeight="1" thickBot="1">
      <c r="A276" s="2141"/>
      <c r="B276" s="2189"/>
      <c r="C276" s="2198"/>
      <c r="D276" s="2198"/>
      <c r="E276" s="207"/>
      <c r="F276" s="2199"/>
      <c r="G276" s="394" t="s">
        <v>45</v>
      </c>
      <c r="H276" s="1473"/>
      <c r="I276" s="2"/>
      <c r="J276" s="100"/>
      <c r="K276" s="100"/>
      <c r="L276" s="99"/>
      <c r="M276" s="2"/>
      <c r="N276" s="98"/>
      <c r="O276" s="99"/>
      <c r="P276" s="99"/>
      <c r="Q276" s="164"/>
      <c r="R276" s="98"/>
      <c r="S276" s="205"/>
      <c r="T276" s="204"/>
      <c r="U276" s="1146"/>
      <c r="V276" s="1145"/>
      <c r="W276" s="206"/>
      <c r="X276" s="1146"/>
      <c r="Y276" s="2013"/>
      <c r="Z276" s="204"/>
      <c r="AA276" s="1145"/>
      <c r="AB276" s="206"/>
      <c r="AC276" s="118"/>
      <c r="AD276" s="2013"/>
      <c r="AE276" s="204"/>
      <c r="AF276" s="1146"/>
      <c r="AG276" s="206"/>
      <c r="AH276" s="204"/>
      <c r="AI276" s="208"/>
      <c r="AJ276" s="205"/>
      <c r="AK276" s="204"/>
      <c r="AL276" s="1146"/>
      <c r="AM276" s="205"/>
      <c r="AN276" s="204"/>
      <c r="AO276" s="204"/>
      <c r="AP276" s="204"/>
      <c r="AQ276" s="204"/>
      <c r="AR276" s="1146"/>
      <c r="AS276" s="206"/>
      <c r="AT276" s="1146"/>
      <c r="AU276" s="205"/>
      <c r="AV276" s="204"/>
      <c r="AW276" s="203"/>
      <c r="AX276" s="204"/>
      <c r="AY276" s="1146"/>
      <c r="AZ276" s="1145"/>
      <c r="BA276" s="130"/>
      <c r="BB276" s="129"/>
      <c r="BC276" s="159"/>
    </row>
    <row r="277" spans="1:59" ht="27" hidden="1" customHeight="1">
      <c r="A277" s="2141"/>
      <c r="B277" s="2189"/>
      <c r="C277" s="2194"/>
      <c r="D277" s="2194"/>
      <c r="E277" s="1196"/>
      <c r="F277" s="2167"/>
      <c r="G277" s="1191" t="s">
        <v>49</v>
      </c>
      <c r="H277" s="1479"/>
      <c r="I277" s="500"/>
      <c r="J277" s="501"/>
      <c r="K277" s="501"/>
      <c r="L277" s="499"/>
      <c r="M277" s="500"/>
      <c r="N277" s="502"/>
      <c r="O277" s="499"/>
      <c r="P277" s="499"/>
      <c r="Q277" s="1942"/>
      <c r="R277" s="502"/>
      <c r="S277" s="215"/>
      <c r="T277" s="214"/>
      <c r="U277" s="1153"/>
      <c r="V277" s="1152"/>
      <c r="W277" s="216"/>
      <c r="X277" s="1153"/>
      <c r="Y277" s="215"/>
      <c r="Z277" s="88"/>
      <c r="AA277" s="2028"/>
      <c r="AB277" s="1371"/>
      <c r="AC277" s="214"/>
      <c r="AD277" s="215"/>
      <c r="AE277" s="214"/>
      <c r="AF277" s="1153"/>
      <c r="AG277" s="216"/>
      <c r="AH277" s="214"/>
      <c r="AI277" s="214"/>
      <c r="AJ277" s="215"/>
      <c r="AK277" s="214"/>
      <c r="AL277" s="1153"/>
      <c r="AM277" s="215"/>
      <c r="AN277" s="214"/>
      <c r="AO277" s="214"/>
      <c r="AP277" s="214"/>
      <c r="AQ277" s="214"/>
      <c r="AR277" s="1153"/>
      <c r="AS277" s="216"/>
      <c r="AT277" s="1153"/>
      <c r="AU277" s="215"/>
      <c r="AV277" s="214"/>
      <c r="AW277" s="213"/>
      <c r="AX277" s="214"/>
      <c r="AY277" s="1153"/>
      <c r="AZ277" s="1152"/>
      <c r="BA277" s="213"/>
      <c r="BB277" s="212"/>
      <c r="BC277" s="211"/>
    </row>
    <row r="278" spans="1:59" ht="27" hidden="1" customHeight="1">
      <c r="A278" s="2141"/>
      <c r="B278" s="2189"/>
      <c r="C278" s="2196"/>
      <c r="D278" s="2196"/>
      <c r="E278" s="1190"/>
      <c r="F278" s="2168"/>
      <c r="G278" s="1194" t="s">
        <v>48</v>
      </c>
      <c r="H278" s="1478"/>
      <c r="I278" s="1149"/>
      <c r="J278" s="74"/>
      <c r="K278" s="74"/>
      <c r="L278" s="72"/>
      <c r="M278" s="1149"/>
      <c r="N278" s="71"/>
      <c r="O278" s="72"/>
      <c r="P278" s="72"/>
      <c r="Q278" s="1745"/>
      <c r="R278" s="71"/>
      <c r="S278" s="100"/>
      <c r="T278" s="99"/>
      <c r="U278" s="2"/>
      <c r="V278" s="164"/>
      <c r="W278" s="98"/>
      <c r="X278" s="2"/>
      <c r="Y278" s="100"/>
      <c r="Z278" s="181"/>
      <c r="AA278" s="1135"/>
      <c r="AB278" s="183"/>
      <c r="AC278" s="99"/>
      <c r="AD278" s="100"/>
      <c r="AE278" s="99"/>
      <c r="AF278" s="2"/>
      <c r="AG278" s="98"/>
      <c r="AH278" s="99"/>
      <c r="AI278" s="99"/>
      <c r="AJ278" s="100"/>
      <c r="AK278" s="99"/>
      <c r="AL278" s="2"/>
      <c r="AM278" s="100"/>
      <c r="AN278" s="99"/>
      <c r="AO278" s="99"/>
      <c r="AP278" s="99"/>
      <c r="AQ278" s="99"/>
      <c r="AR278" s="2"/>
      <c r="AS278" s="98"/>
      <c r="AT278" s="2"/>
      <c r="AU278" s="100"/>
      <c r="AV278" s="99"/>
      <c r="AW278" s="163"/>
      <c r="AX278" s="99"/>
      <c r="AY278" s="2"/>
      <c r="AZ278" s="164"/>
      <c r="BA278" s="163"/>
      <c r="BB278" s="1158"/>
      <c r="BC278" s="162"/>
    </row>
    <row r="279" spans="1:59" ht="27" hidden="1" customHeight="1" thickBot="1">
      <c r="A279" s="2098"/>
      <c r="B279" s="2123"/>
      <c r="C279" s="2198"/>
      <c r="D279" s="2198"/>
      <c r="E279" s="207"/>
      <c r="F279" s="2199"/>
      <c r="G279" s="394" t="s">
        <v>45</v>
      </c>
      <c r="H279" s="1473"/>
      <c r="I279" s="2"/>
      <c r="J279" s="100"/>
      <c r="K279" s="100"/>
      <c r="L279" s="99"/>
      <c r="M279" s="2"/>
      <c r="N279" s="98"/>
      <c r="O279" s="99"/>
      <c r="P279" s="99"/>
      <c r="Q279" s="164"/>
      <c r="R279" s="98"/>
      <c r="S279" s="205"/>
      <c r="T279" s="204"/>
      <c r="U279" s="1146"/>
      <c r="V279" s="1145"/>
      <c r="W279" s="206"/>
      <c r="X279" s="1146"/>
      <c r="Y279" s="205"/>
      <c r="Z279" s="1144"/>
      <c r="AA279" s="516"/>
      <c r="AB279" s="152"/>
      <c r="AC279" s="204"/>
      <c r="AD279" s="205"/>
      <c r="AE279" s="204"/>
      <c r="AF279" s="1146"/>
      <c r="AG279" s="206"/>
      <c r="AH279" s="204"/>
      <c r="AI279" s="204"/>
      <c r="AJ279" s="205"/>
      <c r="AK279" s="204"/>
      <c r="AL279" s="1146"/>
      <c r="AM279" s="205"/>
      <c r="AN279" s="204"/>
      <c r="AO279" s="204"/>
      <c r="AP279" s="204"/>
      <c r="AQ279" s="204"/>
      <c r="AR279" s="1146"/>
      <c r="AS279" s="206"/>
      <c r="AT279" s="1146"/>
      <c r="AU279" s="205"/>
      <c r="AV279" s="204"/>
      <c r="AW279" s="203"/>
      <c r="AX279" s="204"/>
      <c r="AY279" s="1146"/>
      <c r="AZ279" s="1145"/>
      <c r="BA279" s="203"/>
      <c r="BB279" s="1147"/>
      <c r="BC279" s="202"/>
    </row>
    <row r="280" spans="1:59" s="195" customFormat="1" ht="38.25" hidden="1" customHeight="1">
      <c r="A280" s="2211" t="s">
        <v>72</v>
      </c>
      <c r="B280" s="2212"/>
      <c r="C280" s="2212"/>
      <c r="D280" s="2212"/>
      <c r="E280" s="2212"/>
      <c r="F280" s="2212"/>
      <c r="G280" s="2212"/>
      <c r="H280" s="1482"/>
      <c r="I280" s="198"/>
      <c r="J280" s="201"/>
      <c r="K280" s="201"/>
      <c r="L280" s="199"/>
      <c r="M280" s="198"/>
      <c r="N280" s="200"/>
      <c r="O280" s="199"/>
      <c r="P280" s="199"/>
      <c r="Q280" s="468"/>
      <c r="R280" s="200"/>
      <c r="S280" s="1979"/>
      <c r="T280" s="512"/>
      <c r="U280" s="509"/>
      <c r="V280" s="510"/>
      <c r="W280" s="511"/>
      <c r="X280" s="509"/>
      <c r="Y280" s="508"/>
      <c r="Z280" s="199"/>
      <c r="AA280" s="468"/>
      <c r="AB280" s="511"/>
      <c r="AC280" s="512"/>
      <c r="AD280" s="508"/>
      <c r="AE280" s="512"/>
      <c r="AF280" s="509"/>
      <c r="AG280" s="511"/>
      <c r="AH280" s="512"/>
      <c r="AI280" s="512"/>
      <c r="AJ280" s="508"/>
      <c r="AK280" s="512"/>
      <c r="AL280" s="509"/>
      <c r="AM280" s="508"/>
      <c r="AN280" s="512"/>
      <c r="AO280" s="512"/>
      <c r="AP280" s="512"/>
      <c r="AQ280" s="512"/>
      <c r="AR280" s="509"/>
      <c r="AS280" s="511"/>
      <c r="AT280" s="509"/>
      <c r="AU280" s="508"/>
      <c r="AV280" s="512"/>
      <c r="AW280" s="513"/>
      <c r="AX280" s="512"/>
      <c r="AY280" s="509"/>
      <c r="AZ280" s="510"/>
      <c r="BA280" s="513"/>
      <c r="BB280" s="514"/>
      <c r="BC280" s="515"/>
      <c r="BD280" s="197">
        <f>SUM(Y280:AW280)/21</f>
        <v>0</v>
      </c>
      <c r="BG280" s="196"/>
    </row>
    <row r="281" spans="1:59" ht="27" hidden="1" customHeight="1">
      <c r="A281" s="2157" t="s">
        <v>51</v>
      </c>
      <c r="B281" s="2114"/>
      <c r="C281" s="2114"/>
      <c r="D281" s="2114"/>
      <c r="E281" s="2114"/>
      <c r="F281" s="2114"/>
      <c r="G281" s="2114"/>
      <c r="H281" s="1483"/>
      <c r="I281" s="153"/>
      <c r="J281" s="4"/>
      <c r="K281" s="4"/>
      <c r="L281" s="1128"/>
      <c r="M281" s="153"/>
      <c r="N281" s="154"/>
      <c r="O281" s="1128"/>
      <c r="P281" s="1128"/>
      <c r="Q281" s="394"/>
      <c r="R281" s="154"/>
      <c r="S281" s="780"/>
      <c r="T281" s="783"/>
      <c r="U281" s="779"/>
      <c r="V281" s="781"/>
      <c r="W281" s="782"/>
      <c r="X281" s="779"/>
      <c r="Y281" s="780"/>
      <c r="Z281" s="783"/>
      <c r="AA281" s="781"/>
      <c r="AB281" s="782"/>
      <c r="AC281" s="783"/>
      <c r="AD281" s="780"/>
      <c r="AE281" s="783"/>
      <c r="AF281" s="779"/>
      <c r="AG281" s="782"/>
      <c r="AH281" s="783"/>
      <c r="AI281" s="783"/>
      <c r="AJ281" s="780"/>
      <c r="AK281" s="783"/>
      <c r="AL281" s="779"/>
      <c r="AM281" s="780"/>
      <c r="AN281" s="783"/>
      <c r="AO281" s="783"/>
      <c r="AP281" s="783"/>
      <c r="AQ281" s="783"/>
      <c r="AR281" s="779"/>
      <c r="AS281" s="782"/>
      <c r="AT281" s="779"/>
      <c r="AU281" s="780"/>
      <c r="AV281" s="783"/>
      <c r="AW281" s="785"/>
      <c r="AX281" s="783"/>
      <c r="AY281" s="779"/>
      <c r="AZ281" s="781"/>
      <c r="BA281" s="785"/>
      <c r="BB281" s="786"/>
      <c r="BC281" s="787"/>
    </row>
    <row r="282" spans="1:59" ht="27" hidden="1" customHeight="1" thickBot="1">
      <c r="A282" s="2158" t="s">
        <v>50</v>
      </c>
      <c r="B282" s="2159"/>
      <c r="C282" s="2159"/>
      <c r="D282" s="2159"/>
      <c r="E282" s="2159"/>
      <c r="F282" s="2159"/>
      <c r="G282" s="2159"/>
      <c r="H282" s="1484"/>
      <c r="I282" s="150"/>
      <c r="J282" s="151"/>
      <c r="K282" s="151"/>
      <c r="L282" s="1144"/>
      <c r="M282" s="150"/>
      <c r="N282" s="152"/>
      <c r="O282" s="1144"/>
      <c r="P282" s="1144"/>
      <c r="Q282" s="516"/>
      <c r="R282" s="152"/>
      <c r="S282" s="151"/>
      <c r="T282" s="1144"/>
      <c r="U282" s="150"/>
      <c r="V282" s="516"/>
      <c r="W282" s="152"/>
      <c r="X282" s="150"/>
      <c r="Y282" s="517"/>
      <c r="Z282" s="1144"/>
      <c r="AA282" s="516"/>
      <c r="AB282" s="152"/>
      <c r="AC282" s="1144"/>
      <c r="AD282" s="151"/>
      <c r="AE282" s="1144"/>
      <c r="AF282" s="150"/>
      <c r="AG282" s="152"/>
      <c r="AH282" s="1144"/>
      <c r="AI282" s="1144"/>
      <c r="AJ282" s="151"/>
      <c r="AK282" s="1144"/>
      <c r="AL282" s="150"/>
      <c r="AM282" s="151"/>
      <c r="AN282" s="1144"/>
      <c r="AO282" s="1144"/>
      <c r="AP282" s="1144"/>
      <c r="AQ282" s="1144"/>
      <c r="AR282" s="150"/>
      <c r="AS282" s="152"/>
      <c r="AT282" s="150"/>
      <c r="AU282" s="151"/>
      <c r="AV282" s="1144"/>
      <c r="AW282" s="518"/>
      <c r="AX282" s="1144"/>
      <c r="AY282" s="150"/>
      <c r="AZ282" s="516"/>
      <c r="BA282" s="518"/>
      <c r="BB282" s="1159"/>
      <c r="BC282" s="519"/>
    </row>
    <row r="283" spans="1:59" ht="27" hidden="1" customHeight="1" thickBot="1">
      <c r="A283" s="778"/>
      <c r="B283" s="1151"/>
      <c r="C283" s="1151"/>
      <c r="D283" s="1151"/>
      <c r="E283" s="1151"/>
      <c r="F283" s="1151"/>
      <c r="G283" s="1151"/>
      <c r="H283" s="1485"/>
      <c r="I283" s="1151"/>
      <c r="J283" s="67"/>
      <c r="K283" s="67"/>
      <c r="L283" s="66"/>
      <c r="M283" s="1151"/>
      <c r="N283" s="65"/>
      <c r="O283" s="66"/>
      <c r="P283" s="66"/>
      <c r="Q283" s="1150"/>
      <c r="R283" s="65"/>
      <c r="S283" s="67"/>
      <c r="T283" s="66"/>
      <c r="U283" s="1151"/>
      <c r="V283" s="1150"/>
      <c r="W283" s="65"/>
      <c r="X283" s="1151"/>
      <c r="Y283" s="67"/>
      <c r="Z283" s="66"/>
      <c r="AA283" s="1150"/>
      <c r="AB283" s="65"/>
      <c r="AC283" s="66"/>
      <c r="AD283" s="67"/>
      <c r="AE283" s="66"/>
      <c r="AF283" s="1151"/>
      <c r="AG283" s="65"/>
      <c r="AH283" s="66"/>
      <c r="AI283" s="66"/>
      <c r="AJ283" s="67"/>
      <c r="AK283" s="66"/>
      <c r="AL283" s="1151"/>
      <c r="AM283" s="67"/>
      <c r="AN283" s="66"/>
      <c r="AO283" s="66"/>
      <c r="AP283" s="66"/>
      <c r="AQ283" s="66"/>
      <c r="AR283" s="1151"/>
      <c r="AS283" s="65"/>
      <c r="AT283" s="1151"/>
      <c r="AU283" s="67"/>
      <c r="AV283" s="66"/>
      <c r="AW283" s="788"/>
      <c r="AX283" s="66"/>
      <c r="AY283" s="1151"/>
      <c r="AZ283" s="1150"/>
      <c r="BA283" s="788"/>
      <c r="BB283" s="789"/>
      <c r="BC283" s="790"/>
    </row>
    <row r="284" spans="1:59" ht="27" hidden="1" customHeight="1" thickBot="1">
      <c r="A284" s="1134"/>
      <c r="B284" s="99"/>
      <c r="C284" s="2"/>
      <c r="D284" s="2"/>
      <c r="E284" s="1158"/>
      <c r="F284" s="1134"/>
      <c r="G284" s="2"/>
      <c r="H284" s="1473"/>
      <c r="I284" s="2"/>
      <c r="J284" s="100"/>
      <c r="K284" s="100"/>
      <c r="L284" s="99"/>
      <c r="M284" s="2"/>
      <c r="N284" s="98"/>
      <c r="O284" s="99"/>
      <c r="P284" s="99"/>
      <c r="Q284" s="164"/>
      <c r="R284" s="98"/>
      <c r="S284" s="792"/>
      <c r="T284" s="795"/>
      <c r="U284" s="791"/>
      <c r="V284" s="793"/>
      <c r="W284" s="794"/>
      <c r="X284" s="791"/>
      <c r="Y284" s="100"/>
      <c r="Z284" s="99"/>
      <c r="AA284" s="164"/>
      <c r="AB284" s="794"/>
      <c r="AC284" s="795"/>
      <c r="AD284" s="792"/>
      <c r="AE284" s="795"/>
      <c r="AF284" s="791"/>
      <c r="AG284" s="794"/>
      <c r="AH284" s="795"/>
      <c r="AI284" s="795"/>
      <c r="AJ284" s="792"/>
      <c r="AK284" s="795"/>
      <c r="AL284" s="791"/>
      <c r="AM284" s="792"/>
      <c r="AN284" s="795"/>
      <c r="AO284" s="795"/>
      <c r="AP284" s="795"/>
      <c r="AQ284" s="795"/>
      <c r="AR284" s="791"/>
      <c r="AS284" s="794"/>
      <c r="AT284" s="791"/>
      <c r="AU284" s="792"/>
      <c r="AV284" s="795"/>
      <c r="AW284" s="796"/>
      <c r="AX284" s="795"/>
      <c r="AY284" s="791"/>
      <c r="AZ284" s="793"/>
      <c r="BA284" s="796"/>
      <c r="BB284" s="797"/>
      <c r="BC284" s="722"/>
    </row>
    <row r="285" spans="1:59" ht="38.25" hidden="1" customHeight="1">
      <c r="A285" s="2120" t="s">
        <v>71</v>
      </c>
      <c r="B285" s="2122"/>
      <c r="C285" s="2213" t="s">
        <v>70</v>
      </c>
      <c r="D285" s="2214"/>
      <c r="E285" s="2215"/>
      <c r="F285" s="2167"/>
      <c r="G285" s="1188" t="s">
        <v>49</v>
      </c>
      <c r="H285" s="1469"/>
      <c r="I285" s="491"/>
      <c r="J285" s="492"/>
      <c r="K285" s="492"/>
      <c r="L285" s="490"/>
      <c r="M285" s="491"/>
      <c r="N285" s="1916"/>
      <c r="O285" s="490"/>
      <c r="P285" s="490"/>
      <c r="Q285" s="1940"/>
      <c r="R285" s="1916"/>
      <c r="S285" s="1558"/>
      <c r="T285" s="1516"/>
      <c r="U285" s="732"/>
      <c r="V285" s="1999"/>
      <c r="W285" s="2014"/>
      <c r="X285" s="734"/>
      <c r="Y285" s="735"/>
      <c r="Z285" s="736"/>
      <c r="AA285" s="739"/>
      <c r="AB285" s="737"/>
      <c r="AC285" s="736"/>
      <c r="AD285" s="735"/>
      <c r="AE285" s="736"/>
      <c r="AF285" s="1153"/>
      <c r="AG285" s="216"/>
      <c r="AH285" s="736"/>
      <c r="AI285" s="736"/>
      <c r="AJ285" s="735"/>
      <c r="AK285" s="214"/>
      <c r="AL285" s="1153"/>
      <c r="AM285" s="735"/>
      <c r="AN285" s="736"/>
      <c r="AO285" s="736"/>
      <c r="AP285" s="736"/>
      <c r="AQ285" s="736"/>
      <c r="AR285" s="734"/>
      <c r="AS285" s="737"/>
      <c r="AT285" s="734"/>
      <c r="AU285" s="735"/>
      <c r="AV285" s="214"/>
      <c r="AW285" s="738"/>
      <c r="AX285" s="736"/>
      <c r="AY285" s="734"/>
      <c r="AZ285" s="739"/>
      <c r="BA285" s="740"/>
      <c r="BB285" s="741"/>
      <c r="BC285" s="574"/>
    </row>
    <row r="286" spans="1:59" ht="38.25" hidden="1" customHeight="1">
      <c r="A286" s="1134"/>
      <c r="B286" s="99"/>
      <c r="C286" s="2216"/>
      <c r="D286" s="2217"/>
      <c r="E286" s="2218"/>
      <c r="F286" s="2168"/>
      <c r="G286" s="1189" t="s">
        <v>48</v>
      </c>
      <c r="H286" s="1470"/>
      <c r="I286" s="190"/>
      <c r="J286" s="192"/>
      <c r="K286" s="192"/>
      <c r="L286" s="191"/>
      <c r="M286" s="190"/>
      <c r="N286" s="193"/>
      <c r="O286" s="191"/>
      <c r="P286" s="191"/>
      <c r="Q286" s="189"/>
      <c r="R286" s="193"/>
      <c r="S286" s="1980"/>
      <c r="T286" s="88"/>
      <c r="U286" s="190"/>
      <c r="V286" s="131"/>
      <c r="W286" s="86"/>
      <c r="X286" s="190"/>
      <c r="Y286" s="192"/>
      <c r="Z286" s="191"/>
      <c r="AA286" s="189"/>
      <c r="AB286" s="193"/>
      <c r="AC286" s="191"/>
      <c r="AD286" s="192"/>
      <c r="AE286" s="191"/>
      <c r="AF286" s="87"/>
      <c r="AG286" s="86"/>
      <c r="AH286" s="191"/>
      <c r="AI286" s="191"/>
      <c r="AJ286" s="192"/>
      <c r="AK286" s="88"/>
      <c r="AL286" s="87"/>
      <c r="AM286" s="192"/>
      <c r="AN286" s="191"/>
      <c r="AO286" s="191"/>
      <c r="AP286" s="191"/>
      <c r="AQ286" s="191"/>
      <c r="AR286" s="190"/>
      <c r="AS286" s="193"/>
      <c r="AT286" s="190"/>
      <c r="AU286" s="192"/>
      <c r="AV286" s="88"/>
      <c r="AW286" s="188"/>
      <c r="AX286" s="191"/>
      <c r="AY286" s="190"/>
      <c r="AZ286" s="189"/>
      <c r="BA286" s="188"/>
      <c r="BB286" s="187"/>
      <c r="BC286" s="186"/>
    </row>
    <row r="287" spans="1:59" ht="38.25" hidden="1" customHeight="1">
      <c r="A287" s="2170"/>
      <c r="B287" s="2171"/>
      <c r="C287" s="2219"/>
      <c r="D287" s="2220"/>
      <c r="E287" s="2221"/>
      <c r="F287" s="2169"/>
      <c r="G287" s="394" t="s">
        <v>45</v>
      </c>
      <c r="H287" s="1471"/>
      <c r="I287" s="493"/>
      <c r="J287" s="6"/>
      <c r="K287" s="6"/>
      <c r="L287" s="1133"/>
      <c r="M287" s="493"/>
      <c r="N287" s="494"/>
      <c r="O287" s="1133"/>
      <c r="P287" s="1133"/>
      <c r="Q287" s="1744"/>
      <c r="R287" s="494"/>
      <c r="S287" s="119"/>
      <c r="T287" s="118"/>
      <c r="U287" s="120"/>
      <c r="V287" s="1139"/>
      <c r="W287" s="121"/>
      <c r="X287" s="120"/>
      <c r="Y287" s="119"/>
      <c r="Z287" s="118"/>
      <c r="AA287" s="1139"/>
      <c r="AB287" s="121"/>
      <c r="AC287" s="118"/>
      <c r="AD287" s="119"/>
      <c r="AE287" s="118"/>
      <c r="AF287" s="120"/>
      <c r="AG287" s="121"/>
      <c r="AH287" s="118"/>
      <c r="AI287" s="118"/>
      <c r="AJ287" s="119"/>
      <c r="AK287" s="118"/>
      <c r="AL287" s="120"/>
      <c r="AM287" s="119"/>
      <c r="AN287" s="118"/>
      <c r="AO287" s="118"/>
      <c r="AP287" s="118"/>
      <c r="AQ287" s="118"/>
      <c r="AR287" s="120"/>
      <c r="AS287" s="121"/>
      <c r="AT287" s="120"/>
      <c r="AU287" s="119"/>
      <c r="AV287" s="118"/>
      <c r="AW287" s="160"/>
      <c r="AX287" s="118"/>
      <c r="AY287" s="120"/>
      <c r="AZ287" s="1139"/>
      <c r="BA287" s="160"/>
      <c r="BB287" s="1140"/>
      <c r="BC287" s="159"/>
    </row>
    <row r="288" spans="1:59" ht="38.25" hidden="1" customHeight="1">
      <c r="A288" s="2139" t="s">
        <v>44</v>
      </c>
      <c r="B288" s="2140"/>
      <c r="C288" s="2144" t="s">
        <v>43</v>
      </c>
      <c r="D288" s="2144"/>
      <c r="E288" s="2145"/>
      <c r="F288" s="2146"/>
      <c r="G288" s="2144"/>
      <c r="H288" s="1486"/>
      <c r="I288" s="177"/>
      <c r="J288" s="179"/>
      <c r="K288" s="179"/>
      <c r="L288" s="178"/>
      <c r="M288" s="177"/>
      <c r="N288" s="176"/>
      <c r="O288" s="178"/>
      <c r="P288" s="178"/>
      <c r="Q288" s="751"/>
      <c r="R288" s="176"/>
      <c r="S288" s="799"/>
      <c r="T288" s="802"/>
      <c r="U288" s="798"/>
      <c r="V288" s="800"/>
      <c r="W288" s="801"/>
      <c r="X288" s="798"/>
      <c r="Y288" s="799"/>
      <c r="Z288" s="802"/>
      <c r="AA288" s="800"/>
      <c r="AB288" s="801"/>
      <c r="AC288" s="802"/>
      <c r="AD288" s="799"/>
      <c r="AE288" s="802"/>
      <c r="AF288" s="798"/>
      <c r="AG288" s="801"/>
      <c r="AH288" s="802"/>
      <c r="AI288" s="802"/>
      <c r="AJ288" s="799"/>
      <c r="AK288" s="802"/>
      <c r="AL288" s="798"/>
      <c r="AM288" s="799"/>
      <c r="AN288" s="802"/>
      <c r="AO288" s="802"/>
      <c r="AP288" s="802"/>
      <c r="AQ288" s="802"/>
      <c r="AR288" s="798"/>
      <c r="AS288" s="801"/>
      <c r="AT288" s="798"/>
      <c r="AU288" s="799"/>
      <c r="AV288" s="802"/>
      <c r="AW288" s="803"/>
      <c r="AX288" s="802"/>
      <c r="AY288" s="798"/>
      <c r="AZ288" s="800"/>
      <c r="BA288" s="803"/>
      <c r="BB288" s="804"/>
      <c r="BC288" s="659"/>
    </row>
    <row r="289" spans="1:55" ht="38.25" hidden="1" customHeight="1">
      <c r="A289" s="2141"/>
      <c r="B289" s="2142"/>
      <c r="C289" s="2148" t="s">
        <v>42</v>
      </c>
      <c r="D289" s="2148"/>
      <c r="E289" s="2149"/>
      <c r="F289" s="2141"/>
      <c r="G289" s="2102"/>
      <c r="H289" s="1473"/>
      <c r="I289" s="2"/>
      <c r="J289" s="100"/>
      <c r="K289" s="100"/>
      <c r="L289" s="99"/>
      <c r="M289" s="2"/>
      <c r="N289" s="98"/>
      <c r="O289" s="99"/>
      <c r="P289" s="99"/>
      <c r="Q289" s="164"/>
      <c r="R289" s="98"/>
      <c r="S289" s="1977"/>
      <c r="T289" s="178"/>
      <c r="U289" s="177"/>
      <c r="V289" s="751"/>
      <c r="W289" s="176"/>
      <c r="X289" s="177"/>
      <c r="Y289" s="179"/>
      <c r="Z289" s="178"/>
      <c r="AA289" s="751"/>
      <c r="AB289" s="176"/>
      <c r="AC289" s="178"/>
      <c r="AD289" s="179"/>
      <c r="AE289" s="178"/>
      <c r="AF289" s="177"/>
      <c r="AG289" s="176"/>
      <c r="AH289" s="178"/>
      <c r="AI289" s="178"/>
      <c r="AJ289" s="179"/>
      <c r="AK289" s="178"/>
      <c r="AL289" s="177"/>
      <c r="AM289" s="179"/>
      <c r="AN289" s="178"/>
      <c r="AO289" s="178"/>
      <c r="AP289" s="178"/>
      <c r="AQ289" s="178"/>
      <c r="AR289" s="177"/>
      <c r="AS289" s="176"/>
      <c r="AT289" s="177"/>
      <c r="AU289" s="179"/>
      <c r="AV289" s="178"/>
      <c r="AW289" s="776"/>
      <c r="AX289" s="178"/>
      <c r="AY289" s="177"/>
      <c r="AZ289" s="751"/>
      <c r="BA289" s="776"/>
      <c r="BB289" s="777"/>
      <c r="BC289" s="627"/>
    </row>
    <row r="290" spans="1:55" ht="38.25" hidden="1" customHeight="1" thickBot="1">
      <c r="A290" s="2141"/>
      <c r="B290" s="2142"/>
      <c r="C290" s="2181" t="s">
        <v>41</v>
      </c>
      <c r="D290" s="2181"/>
      <c r="E290" s="2182"/>
      <c r="F290" s="2152"/>
      <c r="G290" s="2181"/>
      <c r="H290" s="1474"/>
      <c r="I290" s="87"/>
      <c r="J290" s="89"/>
      <c r="K290" s="89"/>
      <c r="L290" s="88"/>
      <c r="M290" s="87"/>
      <c r="N290" s="86"/>
      <c r="O290" s="88"/>
      <c r="P290" s="88"/>
      <c r="Q290" s="131"/>
      <c r="R290" s="86"/>
      <c r="S290" s="754"/>
      <c r="T290" s="757"/>
      <c r="U290" s="753"/>
      <c r="V290" s="755"/>
      <c r="W290" s="756"/>
      <c r="X290" s="753"/>
      <c r="Y290" s="754"/>
      <c r="Z290" s="757"/>
      <c r="AA290" s="755"/>
      <c r="AB290" s="756"/>
      <c r="AC290" s="757"/>
      <c r="AD290" s="754"/>
      <c r="AE290" s="757"/>
      <c r="AF290" s="753"/>
      <c r="AG290" s="756"/>
      <c r="AH290" s="757"/>
      <c r="AI290" s="757"/>
      <c r="AJ290" s="754"/>
      <c r="AK290" s="757"/>
      <c r="AL290" s="753"/>
      <c r="AM290" s="754"/>
      <c r="AN290" s="757"/>
      <c r="AO290" s="757"/>
      <c r="AP290" s="757"/>
      <c r="AQ290" s="757"/>
      <c r="AR290" s="753"/>
      <c r="AS290" s="756"/>
      <c r="AT290" s="753"/>
      <c r="AU290" s="754"/>
      <c r="AV290" s="757"/>
      <c r="AW290" s="759"/>
      <c r="AX290" s="757"/>
      <c r="AY290" s="753"/>
      <c r="AZ290" s="755"/>
      <c r="BA290" s="759"/>
      <c r="BB290" s="760"/>
      <c r="BC290" s="708"/>
    </row>
    <row r="291" spans="1:55" ht="27" hidden="1" customHeight="1">
      <c r="A291" s="2120" t="s">
        <v>26</v>
      </c>
      <c r="B291" s="2122"/>
      <c r="C291" s="2186" t="s">
        <v>70</v>
      </c>
      <c r="D291" s="2121"/>
      <c r="E291" s="2187"/>
      <c r="F291" s="2167"/>
      <c r="G291" s="1191" t="s">
        <v>49</v>
      </c>
      <c r="H291" s="1479"/>
      <c r="I291" s="500"/>
      <c r="J291" s="501"/>
      <c r="K291" s="501"/>
      <c r="L291" s="499"/>
      <c r="M291" s="500"/>
      <c r="N291" s="502"/>
      <c r="O291" s="499"/>
      <c r="P291" s="499"/>
      <c r="Q291" s="1942"/>
      <c r="R291" s="502"/>
      <c r="S291" s="733"/>
      <c r="T291" s="1516"/>
      <c r="U291" s="805"/>
      <c r="V291" s="1999"/>
      <c r="W291" s="2014"/>
      <c r="X291" s="1153"/>
      <c r="Y291" s="215"/>
      <c r="Z291" s="214"/>
      <c r="AA291" s="1152"/>
      <c r="AB291" s="216"/>
      <c r="AC291" s="214"/>
      <c r="AD291" s="215"/>
      <c r="AE291" s="214"/>
      <c r="AF291" s="1153"/>
      <c r="AG291" s="216"/>
      <c r="AH291" s="214"/>
      <c r="AI291" s="214"/>
      <c r="AJ291" s="215"/>
      <c r="AK291" s="214"/>
      <c r="AL291" s="1153"/>
      <c r="AM291" s="215"/>
      <c r="AN291" s="214"/>
      <c r="AO291" s="214"/>
      <c r="AP291" s="214"/>
      <c r="AQ291" s="214"/>
      <c r="AR291" s="1153"/>
      <c r="AS291" s="216"/>
      <c r="AT291" s="1153"/>
      <c r="AU291" s="215"/>
      <c r="AV291" s="214"/>
      <c r="AW291" s="213"/>
      <c r="AX291" s="214"/>
      <c r="AY291" s="1153"/>
      <c r="AZ291" s="1152"/>
      <c r="BA291" s="806"/>
      <c r="BB291" s="1157"/>
      <c r="BC291" s="462"/>
    </row>
    <row r="292" spans="1:55" ht="27" hidden="1" customHeight="1">
      <c r="A292" s="1134"/>
      <c r="B292" s="99"/>
      <c r="C292" s="2188"/>
      <c r="D292" s="2102"/>
      <c r="E292" s="2189"/>
      <c r="F292" s="2168"/>
      <c r="G292" s="1194" t="s">
        <v>48</v>
      </c>
      <c r="H292" s="1481"/>
      <c r="I292" s="506"/>
      <c r="J292" s="507"/>
      <c r="K292" s="507"/>
      <c r="L292" s="505"/>
      <c r="M292" s="506"/>
      <c r="N292" s="1918"/>
      <c r="O292" s="505"/>
      <c r="P292" s="505"/>
      <c r="Q292" s="1194"/>
      <c r="R292" s="1918"/>
      <c r="S292" s="1981"/>
      <c r="T292" s="88"/>
      <c r="U292" s="87"/>
      <c r="V292" s="131"/>
      <c r="W292" s="86"/>
      <c r="X292" s="87"/>
      <c r="Y292" s="89"/>
      <c r="Z292" s="88"/>
      <c r="AA292" s="131"/>
      <c r="AB292" s="86"/>
      <c r="AC292" s="88"/>
      <c r="AD292" s="89"/>
      <c r="AE292" s="88"/>
      <c r="AF292" s="87"/>
      <c r="AG292" s="86"/>
      <c r="AH292" s="88"/>
      <c r="AI292" s="88"/>
      <c r="AJ292" s="89"/>
      <c r="AK292" s="88"/>
      <c r="AL292" s="87"/>
      <c r="AM292" s="89"/>
      <c r="AN292" s="88"/>
      <c r="AO292" s="88"/>
      <c r="AP292" s="88"/>
      <c r="AQ292" s="88"/>
      <c r="AR292" s="87"/>
      <c r="AS292" s="86"/>
      <c r="AT292" s="87"/>
      <c r="AU292" s="89"/>
      <c r="AV292" s="88"/>
      <c r="AW292" s="130"/>
      <c r="AX292" s="88"/>
      <c r="AY292" s="87"/>
      <c r="AZ292" s="131"/>
      <c r="BA292" s="130"/>
      <c r="BB292" s="129"/>
      <c r="BC292" s="128"/>
    </row>
    <row r="293" spans="1:55" ht="27" hidden="1" customHeight="1">
      <c r="A293" s="2170" t="s">
        <v>69</v>
      </c>
      <c r="B293" s="2171"/>
      <c r="C293" s="2190"/>
      <c r="D293" s="2191"/>
      <c r="E293" s="2192"/>
      <c r="F293" s="2169"/>
      <c r="G293" s="394" t="s">
        <v>45</v>
      </c>
      <c r="H293" s="1471"/>
      <c r="I293" s="493"/>
      <c r="J293" s="6"/>
      <c r="K293" s="6"/>
      <c r="L293" s="1133"/>
      <c r="M293" s="493"/>
      <c r="N293" s="494"/>
      <c r="O293" s="1133"/>
      <c r="P293" s="1133"/>
      <c r="Q293" s="1744"/>
      <c r="R293" s="494"/>
      <c r="S293" s="119"/>
      <c r="T293" s="118"/>
      <c r="U293" s="120"/>
      <c r="V293" s="1139"/>
      <c r="W293" s="121"/>
      <c r="X293" s="120"/>
      <c r="Y293" s="119"/>
      <c r="Z293" s="118"/>
      <c r="AA293" s="1139"/>
      <c r="AB293" s="121"/>
      <c r="AC293" s="118"/>
      <c r="AD293" s="119"/>
      <c r="AE293" s="118"/>
      <c r="AF293" s="120"/>
      <c r="AG293" s="121"/>
      <c r="AH293" s="118"/>
      <c r="AI293" s="118"/>
      <c r="AJ293" s="119"/>
      <c r="AK293" s="118"/>
      <c r="AL293" s="120"/>
      <c r="AM293" s="119"/>
      <c r="AN293" s="118"/>
      <c r="AO293" s="118"/>
      <c r="AP293" s="118"/>
      <c r="AQ293" s="118"/>
      <c r="AR293" s="120"/>
      <c r="AS293" s="121"/>
      <c r="AT293" s="120"/>
      <c r="AU293" s="119"/>
      <c r="AV293" s="118"/>
      <c r="AW293" s="160"/>
      <c r="AX293" s="118"/>
      <c r="AY293" s="120"/>
      <c r="AZ293" s="1139"/>
      <c r="BA293" s="160"/>
      <c r="BB293" s="1140"/>
      <c r="BC293" s="159"/>
    </row>
    <row r="294" spans="1:55" ht="27" hidden="1" customHeight="1">
      <c r="A294" s="2139" t="s">
        <v>44</v>
      </c>
      <c r="B294" s="2140"/>
      <c r="C294" s="2144" t="s">
        <v>43</v>
      </c>
      <c r="D294" s="2144"/>
      <c r="E294" s="2145"/>
      <c r="F294" s="2146"/>
      <c r="G294" s="2144"/>
      <c r="H294" s="1486"/>
      <c r="I294" s="177"/>
      <c r="J294" s="179"/>
      <c r="K294" s="179"/>
      <c r="L294" s="178"/>
      <c r="M294" s="177"/>
      <c r="N294" s="176"/>
      <c r="O294" s="178"/>
      <c r="P294" s="178"/>
      <c r="Q294" s="751"/>
      <c r="R294" s="176"/>
      <c r="S294" s="799"/>
      <c r="T294" s="802"/>
      <c r="U294" s="798"/>
      <c r="V294" s="800"/>
      <c r="W294" s="801"/>
      <c r="X294" s="798"/>
      <c r="Y294" s="799"/>
      <c r="Z294" s="802"/>
      <c r="AA294" s="800"/>
      <c r="AB294" s="801"/>
      <c r="AC294" s="802"/>
      <c r="AD294" s="799"/>
      <c r="AE294" s="802"/>
      <c r="AF294" s="798"/>
      <c r="AG294" s="801"/>
      <c r="AH294" s="802"/>
      <c r="AI294" s="802"/>
      <c r="AJ294" s="799"/>
      <c r="AK294" s="802"/>
      <c r="AL294" s="798"/>
      <c r="AM294" s="799"/>
      <c r="AN294" s="802"/>
      <c r="AO294" s="802"/>
      <c r="AP294" s="802"/>
      <c r="AQ294" s="802"/>
      <c r="AR294" s="798"/>
      <c r="AS294" s="801"/>
      <c r="AT294" s="798"/>
      <c r="AU294" s="799"/>
      <c r="AV294" s="802"/>
      <c r="AW294" s="803"/>
      <c r="AX294" s="802"/>
      <c r="AY294" s="798"/>
      <c r="AZ294" s="800"/>
      <c r="BA294" s="803"/>
      <c r="BB294" s="804"/>
      <c r="BC294" s="659"/>
    </row>
    <row r="295" spans="1:55" ht="27" hidden="1" customHeight="1">
      <c r="A295" s="2141"/>
      <c r="B295" s="2142"/>
      <c r="C295" s="2148" t="s">
        <v>42</v>
      </c>
      <c r="D295" s="2148"/>
      <c r="E295" s="2149"/>
      <c r="F295" s="2141"/>
      <c r="G295" s="2102"/>
      <c r="H295" s="1473"/>
      <c r="I295" s="2"/>
      <c r="J295" s="100"/>
      <c r="K295" s="100"/>
      <c r="L295" s="99"/>
      <c r="M295" s="2"/>
      <c r="N295" s="98"/>
      <c r="O295" s="99"/>
      <c r="P295" s="99"/>
      <c r="Q295" s="164"/>
      <c r="R295" s="98"/>
      <c r="S295" s="1977"/>
      <c r="T295" s="178"/>
      <c r="U295" s="177"/>
      <c r="V295" s="751"/>
      <c r="W295" s="176"/>
      <c r="X295" s="177"/>
      <c r="Y295" s="179"/>
      <c r="Z295" s="178"/>
      <c r="AA295" s="751"/>
      <c r="AB295" s="176"/>
      <c r="AC295" s="178"/>
      <c r="AD295" s="179"/>
      <c r="AE295" s="178"/>
      <c r="AF295" s="177"/>
      <c r="AG295" s="176"/>
      <c r="AH295" s="178"/>
      <c r="AI295" s="178"/>
      <c r="AJ295" s="179"/>
      <c r="AK295" s="178"/>
      <c r="AL295" s="177"/>
      <c r="AM295" s="179"/>
      <c r="AN295" s="178"/>
      <c r="AO295" s="178"/>
      <c r="AP295" s="178"/>
      <c r="AQ295" s="178"/>
      <c r="AR295" s="177"/>
      <c r="AS295" s="176"/>
      <c r="AT295" s="177"/>
      <c r="AU295" s="179"/>
      <c r="AV295" s="178"/>
      <c r="AW295" s="776"/>
      <c r="AX295" s="178"/>
      <c r="AY295" s="177"/>
      <c r="AZ295" s="751"/>
      <c r="BA295" s="776"/>
      <c r="BB295" s="777"/>
      <c r="BC295" s="627"/>
    </row>
    <row r="296" spans="1:55" ht="27" hidden="1" customHeight="1" thickBot="1">
      <c r="A296" s="2141"/>
      <c r="B296" s="2142"/>
      <c r="C296" s="2181" t="s">
        <v>41</v>
      </c>
      <c r="D296" s="2181"/>
      <c r="E296" s="2182"/>
      <c r="F296" s="2152"/>
      <c r="G296" s="2181"/>
      <c r="H296" s="1474"/>
      <c r="I296" s="87"/>
      <c r="J296" s="89"/>
      <c r="K296" s="89"/>
      <c r="L296" s="88"/>
      <c r="M296" s="87"/>
      <c r="N296" s="86"/>
      <c r="O296" s="88"/>
      <c r="P296" s="88"/>
      <c r="Q296" s="131"/>
      <c r="R296" s="86"/>
      <c r="S296" s="754"/>
      <c r="T296" s="757"/>
      <c r="U296" s="753"/>
      <c r="V296" s="755"/>
      <c r="W296" s="756"/>
      <c r="X296" s="753"/>
      <c r="Y296" s="754"/>
      <c r="Z296" s="757"/>
      <c r="AA296" s="755"/>
      <c r="AB296" s="756"/>
      <c r="AC296" s="757"/>
      <c r="AD296" s="754"/>
      <c r="AE296" s="757"/>
      <c r="AF296" s="753"/>
      <c r="AG296" s="756"/>
      <c r="AH296" s="757"/>
      <c r="AI296" s="757"/>
      <c r="AJ296" s="754"/>
      <c r="AK296" s="757"/>
      <c r="AL296" s="753"/>
      <c r="AM296" s="754"/>
      <c r="AN296" s="757"/>
      <c r="AO296" s="757"/>
      <c r="AP296" s="757"/>
      <c r="AQ296" s="757"/>
      <c r="AR296" s="753"/>
      <c r="AS296" s="756"/>
      <c r="AT296" s="753"/>
      <c r="AU296" s="754"/>
      <c r="AV296" s="757"/>
      <c r="AW296" s="759"/>
      <c r="AX296" s="757"/>
      <c r="AY296" s="753"/>
      <c r="AZ296" s="755"/>
      <c r="BA296" s="759"/>
      <c r="BB296" s="760"/>
      <c r="BC296" s="708"/>
    </row>
    <row r="297" spans="1:55" ht="27" hidden="1" customHeight="1">
      <c r="A297" s="2200"/>
      <c r="B297" s="2201"/>
      <c r="C297" s="2202" t="s">
        <v>68</v>
      </c>
      <c r="D297" s="2203"/>
      <c r="E297" s="1204"/>
      <c r="F297" s="2208"/>
      <c r="G297" s="1191" t="s">
        <v>49</v>
      </c>
      <c r="H297" s="1477"/>
      <c r="I297" s="496"/>
      <c r="J297" s="497"/>
      <c r="K297" s="497"/>
      <c r="L297" s="495"/>
      <c r="M297" s="496"/>
      <c r="N297" s="498"/>
      <c r="O297" s="495"/>
      <c r="P297" s="495"/>
      <c r="Q297" s="1941"/>
      <c r="R297" s="498"/>
      <c r="S297" s="808"/>
      <c r="T297" s="811"/>
      <c r="U297" s="807"/>
      <c r="V297" s="809"/>
      <c r="W297" s="810"/>
      <c r="X297" s="807"/>
      <c r="Y297" s="808"/>
      <c r="Z297" s="811"/>
      <c r="AA297" s="2029"/>
      <c r="AB297" s="810"/>
      <c r="AC297" s="811"/>
      <c r="AD297" s="808"/>
      <c r="AE297" s="811"/>
      <c r="AF297" s="807"/>
      <c r="AG297" s="810"/>
      <c r="AH297" s="811"/>
      <c r="AI297" s="811"/>
      <c r="AJ297" s="808"/>
      <c r="AK297" s="811"/>
      <c r="AL297" s="807"/>
      <c r="AM297" s="808"/>
      <c r="AN297" s="811"/>
      <c r="AO297" s="811"/>
      <c r="AP297" s="811"/>
      <c r="AQ297" s="811"/>
      <c r="AR297" s="807"/>
      <c r="AS297" s="810"/>
      <c r="AT297" s="807"/>
      <c r="AU297" s="808"/>
      <c r="AV297" s="811"/>
      <c r="AW297" s="812"/>
      <c r="AX297" s="811"/>
      <c r="AY297" s="807"/>
      <c r="AZ297" s="809"/>
      <c r="BA297" s="812"/>
      <c r="BB297" s="813"/>
      <c r="BC297" s="814"/>
    </row>
    <row r="298" spans="1:55" ht="27" hidden="1" customHeight="1">
      <c r="A298" s="1134"/>
      <c r="B298" s="99"/>
      <c r="C298" s="2204"/>
      <c r="D298" s="2205"/>
      <c r="E298" s="1205"/>
      <c r="F298" s="2168"/>
      <c r="G298" s="1194" t="s">
        <v>48</v>
      </c>
      <c r="H298" s="1481"/>
      <c r="I298" s="506"/>
      <c r="J298" s="507"/>
      <c r="K298" s="507"/>
      <c r="L298" s="505"/>
      <c r="M298" s="506"/>
      <c r="N298" s="1918"/>
      <c r="O298" s="505"/>
      <c r="P298" s="505"/>
      <c r="Q298" s="1194"/>
      <c r="R298" s="1918"/>
      <c r="S298" s="184"/>
      <c r="T298" s="181"/>
      <c r="U298" s="1136"/>
      <c r="V298" s="131"/>
      <c r="W298" s="183"/>
      <c r="X298" s="1136"/>
      <c r="Y298" s="184"/>
      <c r="Z298" s="181"/>
      <c r="AA298" s="131"/>
      <c r="AB298" s="183"/>
      <c r="AC298" s="181"/>
      <c r="AD298" s="184"/>
      <c r="AE298" s="181"/>
      <c r="AF298" s="87"/>
      <c r="AG298" s="183"/>
      <c r="AH298" s="181"/>
      <c r="AI298" s="181"/>
      <c r="AJ298" s="184"/>
      <c r="AK298" s="88"/>
      <c r="AL298" s="1136"/>
      <c r="AM298" s="184"/>
      <c r="AN298" s="181"/>
      <c r="AO298" s="181"/>
      <c r="AP298" s="88"/>
      <c r="AQ298" s="181"/>
      <c r="AR298" s="1136"/>
      <c r="AS298" s="183"/>
      <c r="AT298" s="1136"/>
      <c r="AU298" s="89"/>
      <c r="AV298" s="181"/>
      <c r="AW298" s="182"/>
      <c r="AX298" s="181"/>
      <c r="AY298" s="181"/>
      <c r="AZ298" s="131"/>
      <c r="BA298" s="130"/>
      <c r="BB298" s="129"/>
      <c r="BC298" s="815"/>
    </row>
    <row r="299" spans="1:55" ht="27" hidden="1" customHeight="1">
      <c r="A299" s="2170"/>
      <c r="B299" s="2171"/>
      <c r="C299" s="2206"/>
      <c r="D299" s="2207"/>
      <c r="E299" s="180"/>
      <c r="F299" s="2169"/>
      <c r="G299" s="394" t="s">
        <v>45</v>
      </c>
      <c r="H299" s="1471"/>
      <c r="I299" s="493"/>
      <c r="J299" s="6"/>
      <c r="K299" s="6"/>
      <c r="L299" s="1133"/>
      <c r="M299" s="493"/>
      <c r="N299" s="494"/>
      <c r="O299" s="1133"/>
      <c r="P299" s="1133"/>
      <c r="Q299" s="1744"/>
      <c r="R299" s="494"/>
      <c r="S299" s="119"/>
      <c r="T299" s="118"/>
      <c r="U299" s="120"/>
      <c r="V299" s="1139"/>
      <c r="W299" s="121"/>
      <c r="X299" s="120"/>
      <c r="Y299" s="119"/>
      <c r="Z299" s="118"/>
      <c r="AA299" s="1139"/>
      <c r="AB299" s="121"/>
      <c r="AC299" s="118"/>
      <c r="AD299" s="119"/>
      <c r="AE299" s="118"/>
      <c r="AF299" s="120"/>
      <c r="AG299" s="121"/>
      <c r="AH299" s="118"/>
      <c r="AI299" s="118"/>
      <c r="AJ299" s="119"/>
      <c r="AK299" s="118"/>
      <c r="AL299" s="120"/>
      <c r="AM299" s="119"/>
      <c r="AN299" s="118"/>
      <c r="AO299" s="118"/>
      <c r="AP299" s="118"/>
      <c r="AQ299" s="118"/>
      <c r="AR299" s="120"/>
      <c r="AS299" s="121"/>
      <c r="AT299" s="120"/>
      <c r="AU299" s="119"/>
      <c r="AV299" s="118"/>
      <c r="AW299" s="160"/>
      <c r="AX299" s="118"/>
      <c r="AY299" s="120"/>
      <c r="AZ299" s="1139"/>
      <c r="BA299" s="160"/>
      <c r="BB299" s="1140"/>
      <c r="BC299" s="159"/>
    </row>
    <row r="300" spans="1:55" ht="27" hidden="1" customHeight="1">
      <c r="A300" s="2139" t="s">
        <v>44</v>
      </c>
      <c r="B300" s="2140"/>
      <c r="C300" s="2144" t="s">
        <v>43</v>
      </c>
      <c r="D300" s="2144"/>
      <c r="E300" s="2145"/>
      <c r="F300" s="2146"/>
      <c r="G300" s="2144"/>
      <c r="H300" s="1486"/>
      <c r="I300" s="177"/>
      <c r="J300" s="179"/>
      <c r="K300" s="179"/>
      <c r="L300" s="178"/>
      <c r="M300" s="177"/>
      <c r="N300" s="176"/>
      <c r="O300" s="178"/>
      <c r="P300" s="178"/>
      <c r="Q300" s="751"/>
      <c r="R300" s="176"/>
      <c r="S300" s="799"/>
      <c r="T300" s="802"/>
      <c r="U300" s="798"/>
      <c r="V300" s="800"/>
      <c r="W300" s="801"/>
      <c r="X300" s="798"/>
      <c r="Y300" s="799"/>
      <c r="Z300" s="802"/>
      <c r="AA300" s="800"/>
      <c r="AB300" s="801"/>
      <c r="AC300" s="802"/>
      <c r="AD300" s="799"/>
      <c r="AE300" s="802"/>
      <c r="AF300" s="798"/>
      <c r="AG300" s="801"/>
      <c r="AH300" s="802"/>
      <c r="AI300" s="802"/>
      <c r="AJ300" s="799"/>
      <c r="AK300" s="802"/>
      <c r="AL300" s="798"/>
      <c r="AM300" s="799"/>
      <c r="AN300" s="802"/>
      <c r="AO300" s="802"/>
      <c r="AP300" s="802"/>
      <c r="AQ300" s="802"/>
      <c r="AR300" s="798"/>
      <c r="AS300" s="801"/>
      <c r="AT300" s="798"/>
      <c r="AU300" s="799"/>
      <c r="AV300" s="802"/>
      <c r="AW300" s="803"/>
      <c r="AX300" s="802"/>
      <c r="AY300" s="798"/>
      <c r="AZ300" s="800"/>
      <c r="BA300" s="803"/>
      <c r="BB300" s="804"/>
      <c r="BC300" s="659"/>
    </row>
    <row r="301" spans="1:55" ht="27" hidden="1" customHeight="1">
      <c r="A301" s="2141"/>
      <c r="B301" s="2142"/>
      <c r="C301" s="2148" t="s">
        <v>42</v>
      </c>
      <c r="D301" s="2148"/>
      <c r="E301" s="2149"/>
      <c r="F301" s="2141"/>
      <c r="G301" s="2102"/>
      <c r="H301" s="1473"/>
      <c r="I301" s="2"/>
      <c r="J301" s="100"/>
      <c r="K301" s="100"/>
      <c r="L301" s="99"/>
      <c r="M301" s="2"/>
      <c r="N301" s="98"/>
      <c r="O301" s="99"/>
      <c r="P301" s="99"/>
      <c r="Q301" s="164"/>
      <c r="R301" s="98"/>
      <c r="S301" s="179"/>
      <c r="T301" s="178"/>
      <c r="U301" s="177"/>
      <c r="V301" s="751"/>
      <c r="W301" s="176"/>
      <c r="X301" s="177"/>
      <c r="Y301" s="179"/>
      <c r="Z301" s="178"/>
      <c r="AA301" s="751"/>
      <c r="AB301" s="176"/>
      <c r="AC301" s="178"/>
      <c r="AD301" s="179"/>
      <c r="AE301" s="178"/>
      <c r="AF301" s="177"/>
      <c r="AG301" s="176"/>
      <c r="AH301" s="178"/>
      <c r="AI301" s="178"/>
      <c r="AJ301" s="179"/>
      <c r="AK301" s="178"/>
      <c r="AL301" s="177"/>
      <c r="AM301" s="179"/>
      <c r="AN301" s="178"/>
      <c r="AO301" s="178"/>
      <c r="AP301" s="178"/>
      <c r="AQ301" s="178"/>
      <c r="AR301" s="177"/>
      <c r="AS301" s="176"/>
      <c r="AT301" s="177"/>
      <c r="AU301" s="179"/>
      <c r="AV301" s="178"/>
      <c r="AW301" s="776"/>
      <c r="AX301" s="178"/>
      <c r="AY301" s="177"/>
      <c r="AZ301" s="751"/>
      <c r="BA301" s="776"/>
      <c r="BB301" s="777"/>
      <c r="BC301" s="627"/>
    </row>
    <row r="302" spans="1:55" ht="27" hidden="1" customHeight="1" thickBot="1">
      <c r="A302" s="2141"/>
      <c r="B302" s="2142"/>
      <c r="C302" s="2181" t="s">
        <v>41</v>
      </c>
      <c r="D302" s="2181"/>
      <c r="E302" s="2182"/>
      <c r="F302" s="2152"/>
      <c r="G302" s="2181"/>
      <c r="H302" s="1474"/>
      <c r="I302" s="87"/>
      <c r="J302" s="89"/>
      <c r="K302" s="89"/>
      <c r="L302" s="88"/>
      <c r="M302" s="87"/>
      <c r="N302" s="86"/>
      <c r="O302" s="88"/>
      <c r="P302" s="88"/>
      <c r="Q302" s="131"/>
      <c r="R302" s="86"/>
      <c r="S302" s="754"/>
      <c r="T302" s="757"/>
      <c r="U302" s="753"/>
      <c r="V302" s="755"/>
      <c r="W302" s="756"/>
      <c r="X302" s="753"/>
      <c r="Y302" s="754"/>
      <c r="Z302" s="757"/>
      <c r="AA302" s="755"/>
      <c r="AB302" s="756"/>
      <c r="AC302" s="757"/>
      <c r="AD302" s="754"/>
      <c r="AE302" s="757"/>
      <c r="AF302" s="753"/>
      <c r="AG302" s="756"/>
      <c r="AH302" s="757"/>
      <c r="AI302" s="757"/>
      <c r="AJ302" s="754"/>
      <c r="AK302" s="757"/>
      <c r="AL302" s="753"/>
      <c r="AM302" s="754"/>
      <c r="AN302" s="757"/>
      <c r="AO302" s="757"/>
      <c r="AP302" s="757"/>
      <c r="AQ302" s="757"/>
      <c r="AR302" s="753"/>
      <c r="AS302" s="756"/>
      <c r="AT302" s="753"/>
      <c r="AU302" s="754"/>
      <c r="AV302" s="757"/>
      <c r="AW302" s="759"/>
      <c r="AX302" s="757"/>
      <c r="AY302" s="753"/>
      <c r="AZ302" s="755"/>
      <c r="BA302" s="759"/>
      <c r="BB302" s="760"/>
      <c r="BC302" s="708"/>
    </row>
    <row r="303" spans="1:55" ht="27" hidden="1" customHeight="1">
      <c r="A303" s="2120" t="s">
        <v>26</v>
      </c>
      <c r="B303" s="2122"/>
      <c r="C303" s="2186" t="s">
        <v>67</v>
      </c>
      <c r="D303" s="2121"/>
      <c r="E303" s="2187"/>
      <c r="F303" s="2167"/>
      <c r="G303" s="1191" t="s">
        <v>49</v>
      </c>
      <c r="H303" s="1479"/>
      <c r="I303" s="500"/>
      <c r="J303" s="501"/>
      <c r="K303" s="501"/>
      <c r="L303" s="499"/>
      <c r="M303" s="500"/>
      <c r="N303" s="502"/>
      <c r="O303" s="499"/>
      <c r="P303" s="499"/>
      <c r="Q303" s="1942"/>
      <c r="R303" s="502"/>
      <c r="S303" s="215"/>
      <c r="T303" s="1516"/>
      <c r="U303" s="805"/>
      <c r="V303" s="1999"/>
      <c r="W303" s="216"/>
      <c r="X303" s="1153"/>
      <c r="Y303" s="215"/>
      <c r="Z303" s="214"/>
      <c r="AA303" s="1152"/>
      <c r="AB303" s="216"/>
      <c r="AC303" s="214"/>
      <c r="AD303" s="215"/>
      <c r="AE303" s="214"/>
      <c r="AF303" s="1153"/>
      <c r="AG303" s="216"/>
      <c r="AH303" s="214"/>
      <c r="AI303" s="214"/>
      <c r="AJ303" s="215"/>
      <c r="AK303" s="214"/>
      <c r="AL303" s="1153"/>
      <c r="AM303" s="215"/>
      <c r="AN303" s="214"/>
      <c r="AO303" s="214"/>
      <c r="AP303" s="214"/>
      <c r="AQ303" s="214"/>
      <c r="AR303" s="1153"/>
      <c r="AS303" s="216"/>
      <c r="AT303" s="1153"/>
      <c r="AU303" s="215"/>
      <c r="AV303" s="214"/>
      <c r="AW303" s="213"/>
      <c r="AX303" s="214"/>
      <c r="AY303" s="1153"/>
      <c r="AZ303" s="1152"/>
      <c r="BA303" s="806"/>
      <c r="BB303" s="1157"/>
      <c r="BC303" s="462"/>
    </row>
    <row r="304" spans="1:55" ht="27" hidden="1" customHeight="1">
      <c r="A304" s="1134"/>
      <c r="B304" s="99"/>
      <c r="C304" s="2188"/>
      <c r="D304" s="2102"/>
      <c r="E304" s="2189"/>
      <c r="F304" s="2168"/>
      <c r="G304" s="1194" t="s">
        <v>48</v>
      </c>
      <c r="H304" s="1487"/>
      <c r="I304" s="521"/>
      <c r="J304" s="522"/>
      <c r="K304" s="522"/>
      <c r="L304" s="520"/>
      <c r="M304" s="521"/>
      <c r="N304" s="523"/>
      <c r="O304" s="520"/>
      <c r="P304" s="520"/>
      <c r="Q304" s="1944"/>
      <c r="R304" s="523"/>
      <c r="S304" s="89"/>
      <c r="T304" s="88"/>
      <c r="U304" s="87"/>
      <c r="V304" s="131"/>
      <c r="W304" s="86"/>
      <c r="X304" s="87"/>
      <c r="Y304" s="89"/>
      <c r="Z304" s="88"/>
      <c r="AA304" s="131"/>
      <c r="AB304" s="86"/>
      <c r="AC304" s="88"/>
      <c r="AD304" s="89"/>
      <c r="AE304" s="88"/>
      <c r="AF304" s="87"/>
      <c r="AG304" s="86"/>
      <c r="AH304" s="88"/>
      <c r="AI304" s="88"/>
      <c r="AJ304" s="89"/>
      <c r="AK304" s="88"/>
      <c r="AL304" s="87"/>
      <c r="AM304" s="89"/>
      <c r="AN304" s="88"/>
      <c r="AO304" s="88"/>
      <c r="AP304" s="88"/>
      <c r="AQ304" s="88"/>
      <c r="AR304" s="87"/>
      <c r="AS304" s="86"/>
      <c r="AT304" s="87"/>
      <c r="AU304" s="89"/>
      <c r="AV304" s="88"/>
      <c r="AW304" s="130"/>
      <c r="AX304" s="88"/>
      <c r="AY304" s="87"/>
      <c r="AZ304" s="131"/>
      <c r="BA304" s="130"/>
      <c r="BB304" s="129"/>
      <c r="BC304" s="128"/>
    </row>
    <row r="305" spans="1:55" ht="27" hidden="1" customHeight="1">
      <c r="A305" s="2170" t="s">
        <v>66</v>
      </c>
      <c r="B305" s="2171"/>
      <c r="C305" s="2190"/>
      <c r="D305" s="2191"/>
      <c r="E305" s="2192"/>
      <c r="F305" s="2169"/>
      <c r="G305" s="394" t="s">
        <v>45</v>
      </c>
      <c r="H305" s="1471"/>
      <c r="I305" s="493"/>
      <c r="J305" s="6"/>
      <c r="K305" s="6"/>
      <c r="L305" s="1133"/>
      <c r="M305" s="493"/>
      <c r="N305" s="494"/>
      <c r="O305" s="1133"/>
      <c r="P305" s="1133"/>
      <c r="Q305" s="1744"/>
      <c r="R305" s="494"/>
      <c r="S305" s="119"/>
      <c r="T305" s="118"/>
      <c r="U305" s="120"/>
      <c r="V305" s="1139"/>
      <c r="W305" s="121"/>
      <c r="X305" s="120"/>
      <c r="Y305" s="119"/>
      <c r="Z305" s="118"/>
      <c r="AA305" s="1139"/>
      <c r="AB305" s="121"/>
      <c r="AC305" s="118"/>
      <c r="AD305" s="119"/>
      <c r="AE305" s="118"/>
      <c r="AF305" s="120"/>
      <c r="AG305" s="121"/>
      <c r="AH305" s="118"/>
      <c r="AI305" s="118"/>
      <c r="AJ305" s="119"/>
      <c r="AK305" s="118"/>
      <c r="AL305" s="120"/>
      <c r="AM305" s="119"/>
      <c r="AN305" s="118"/>
      <c r="AO305" s="118"/>
      <c r="AP305" s="118"/>
      <c r="AQ305" s="118"/>
      <c r="AR305" s="120"/>
      <c r="AS305" s="121"/>
      <c r="AT305" s="120"/>
      <c r="AU305" s="119"/>
      <c r="AV305" s="118"/>
      <c r="AW305" s="160"/>
      <c r="AX305" s="118"/>
      <c r="AY305" s="120"/>
      <c r="AZ305" s="1139"/>
      <c r="BA305" s="160"/>
      <c r="BB305" s="1140"/>
      <c r="BC305" s="159"/>
    </row>
    <row r="306" spans="1:55" ht="27" hidden="1" customHeight="1">
      <c r="A306" s="2139" t="s">
        <v>44</v>
      </c>
      <c r="B306" s="2140"/>
      <c r="C306" s="2144" t="s">
        <v>43</v>
      </c>
      <c r="D306" s="2144"/>
      <c r="E306" s="2145"/>
      <c r="F306" s="2146"/>
      <c r="G306" s="2144"/>
      <c r="H306" s="1486"/>
      <c r="I306" s="177"/>
      <c r="J306" s="179"/>
      <c r="K306" s="179"/>
      <c r="L306" s="178"/>
      <c r="M306" s="177"/>
      <c r="N306" s="176"/>
      <c r="O306" s="178"/>
      <c r="P306" s="178"/>
      <c r="Q306" s="751"/>
      <c r="R306" s="176"/>
      <c r="S306" s="799"/>
      <c r="T306" s="802"/>
      <c r="U306" s="798"/>
      <c r="V306" s="800"/>
      <c r="W306" s="801"/>
      <c r="X306" s="798"/>
      <c r="Y306" s="799"/>
      <c r="Z306" s="802"/>
      <c r="AA306" s="800"/>
      <c r="AB306" s="801"/>
      <c r="AC306" s="802"/>
      <c r="AD306" s="799"/>
      <c r="AE306" s="802"/>
      <c r="AF306" s="798"/>
      <c r="AG306" s="801"/>
      <c r="AH306" s="802"/>
      <c r="AI306" s="802"/>
      <c r="AJ306" s="799"/>
      <c r="AK306" s="802"/>
      <c r="AL306" s="798"/>
      <c r="AM306" s="799"/>
      <c r="AN306" s="802"/>
      <c r="AO306" s="802"/>
      <c r="AP306" s="802"/>
      <c r="AQ306" s="802"/>
      <c r="AR306" s="798"/>
      <c r="AS306" s="801"/>
      <c r="AT306" s="798"/>
      <c r="AU306" s="799"/>
      <c r="AV306" s="802"/>
      <c r="AW306" s="803"/>
      <c r="AX306" s="802"/>
      <c r="AY306" s="798"/>
      <c r="AZ306" s="800"/>
      <c r="BA306" s="803"/>
      <c r="BB306" s="804"/>
      <c r="BC306" s="659"/>
    </row>
    <row r="307" spans="1:55" ht="27" hidden="1" customHeight="1">
      <c r="A307" s="2141"/>
      <c r="B307" s="2142"/>
      <c r="C307" s="2148" t="s">
        <v>42</v>
      </c>
      <c r="D307" s="2148"/>
      <c r="E307" s="2149"/>
      <c r="F307" s="2141"/>
      <c r="G307" s="2102"/>
      <c r="H307" s="1473"/>
      <c r="I307" s="2"/>
      <c r="J307" s="100"/>
      <c r="K307" s="100"/>
      <c r="L307" s="99"/>
      <c r="M307" s="2"/>
      <c r="N307" s="98"/>
      <c r="O307" s="99"/>
      <c r="P307" s="99"/>
      <c r="Q307" s="164"/>
      <c r="R307" s="98"/>
      <c r="S307" s="179"/>
      <c r="T307" s="178"/>
      <c r="U307" s="177"/>
      <c r="V307" s="751"/>
      <c r="W307" s="176"/>
      <c r="X307" s="177"/>
      <c r="Y307" s="179"/>
      <c r="Z307" s="178"/>
      <c r="AA307" s="751"/>
      <c r="AB307" s="176"/>
      <c r="AC307" s="178"/>
      <c r="AD307" s="179"/>
      <c r="AE307" s="178"/>
      <c r="AF307" s="177"/>
      <c r="AG307" s="176"/>
      <c r="AH307" s="178"/>
      <c r="AI307" s="178"/>
      <c r="AJ307" s="179"/>
      <c r="AK307" s="178"/>
      <c r="AL307" s="177"/>
      <c r="AM307" s="179"/>
      <c r="AN307" s="178"/>
      <c r="AO307" s="178"/>
      <c r="AP307" s="178"/>
      <c r="AQ307" s="178"/>
      <c r="AR307" s="177"/>
      <c r="AS307" s="176"/>
      <c r="AT307" s="177"/>
      <c r="AU307" s="179"/>
      <c r="AV307" s="178"/>
      <c r="AW307" s="776"/>
      <c r="AX307" s="178"/>
      <c r="AY307" s="177"/>
      <c r="AZ307" s="751"/>
      <c r="BA307" s="776"/>
      <c r="BB307" s="777"/>
      <c r="BC307" s="627">
        <f>SUM(P307:AW307)</f>
        <v>0</v>
      </c>
    </row>
    <row r="308" spans="1:55" ht="27" hidden="1" customHeight="1" thickBot="1">
      <c r="A308" s="2141"/>
      <c r="B308" s="2142"/>
      <c r="C308" s="2181" t="s">
        <v>41</v>
      </c>
      <c r="D308" s="2181"/>
      <c r="E308" s="2182"/>
      <c r="F308" s="2152"/>
      <c r="G308" s="2181"/>
      <c r="H308" s="1474"/>
      <c r="I308" s="87"/>
      <c r="J308" s="89"/>
      <c r="K308" s="89"/>
      <c r="L308" s="88"/>
      <c r="M308" s="87"/>
      <c r="N308" s="86"/>
      <c r="O308" s="88"/>
      <c r="P308" s="88"/>
      <c r="Q308" s="131"/>
      <c r="R308" s="86"/>
      <c r="S308" s="754"/>
      <c r="T308" s="757"/>
      <c r="U308" s="753"/>
      <c r="V308" s="755"/>
      <c r="W308" s="756"/>
      <c r="X308" s="753"/>
      <c r="Y308" s="754"/>
      <c r="Z308" s="757"/>
      <c r="AA308" s="755"/>
      <c r="AB308" s="756"/>
      <c r="AC308" s="757"/>
      <c r="AD308" s="754"/>
      <c r="AE308" s="757"/>
      <c r="AF308" s="753"/>
      <c r="AG308" s="756"/>
      <c r="AH308" s="757"/>
      <c r="AI308" s="757"/>
      <c r="AJ308" s="754"/>
      <c r="AK308" s="757"/>
      <c r="AL308" s="753"/>
      <c r="AM308" s="754"/>
      <c r="AN308" s="757"/>
      <c r="AO308" s="757"/>
      <c r="AP308" s="757"/>
      <c r="AQ308" s="757"/>
      <c r="AR308" s="753"/>
      <c r="AS308" s="756"/>
      <c r="AT308" s="753"/>
      <c r="AU308" s="754"/>
      <c r="AV308" s="757"/>
      <c r="AW308" s="759"/>
      <c r="AX308" s="757"/>
      <c r="AY308" s="753"/>
      <c r="AZ308" s="755"/>
      <c r="BA308" s="759"/>
      <c r="BB308" s="760"/>
      <c r="BC308" s="708">
        <f>SUM(O308:AW308)</f>
        <v>0</v>
      </c>
    </row>
    <row r="309" spans="1:55" ht="49.5" hidden="1" customHeight="1">
      <c r="A309" s="2241" t="s">
        <v>81</v>
      </c>
      <c r="B309" s="2242"/>
      <c r="C309" s="2242"/>
      <c r="D309" s="2242"/>
      <c r="E309" s="2243"/>
      <c r="F309" s="2167"/>
      <c r="G309" s="1184" t="s">
        <v>49</v>
      </c>
      <c r="H309" s="1462"/>
      <c r="I309" s="481"/>
      <c r="J309" s="482"/>
      <c r="K309" s="482"/>
      <c r="L309" s="425"/>
      <c r="M309" s="481"/>
      <c r="N309" s="1903"/>
      <c r="O309" s="480"/>
      <c r="P309" s="480"/>
      <c r="Q309" s="1721"/>
      <c r="R309" s="1896"/>
      <c r="S309" s="567"/>
      <c r="T309" s="1506"/>
      <c r="U309" s="566"/>
      <c r="V309" s="571"/>
      <c r="W309" s="569"/>
      <c r="X309" s="566"/>
      <c r="Y309" s="567"/>
      <c r="Z309" s="568"/>
      <c r="AA309" s="571"/>
      <c r="AB309" s="569"/>
      <c r="AC309" s="568"/>
      <c r="AD309" s="567"/>
      <c r="AE309" s="568"/>
      <c r="AF309" s="566"/>
      <c r="AG309" s="569"/>
      <c r="AH309" s="568"/>
      <c r="AI309" s="568"/>
      <c r="AJ309" s="567"/>
      <c r="AK309" s="568"/>
      <c r="AL309" s="566"/>
      <c r="AM309" s="567"/>
      <c r="AN309" s="568"/>
      <c r="AO309" s="568"/>
      <c r="AP309" s="568"/>
      <c r="AQ309" s="568"/>
      <c r="AR309" s="566"/>
      <c r="AS309" s="569"/>
      <c r="AT309" s="566"/>
      <c r="AU309" s="567"/>
      <c r="AV309" s="568"/>
      <c r="AW309" s="570"/>
      <c r="AX309" s="568"/>
      <c r="AY309" s="566"/>
      <c r="AZ309" s="571"/>
      <c r="BA309" s="572"/>
      <c r="BB309" s="573"/>
      <c r="BC309" s="574">
        <f>SUM(L309:AW309)</f>
        <v>0</v>
      </c>
    </row>
    <row r="310" spans="1:55" ht="49.5" hidden="1" customHeight="1">
      <c r="A310" s="2244"/>
      <c r="B310" s="2245"/>
      <c r="C310" s="2245"/>
      <c r="D310" s="2245"/>
      <c r="E310" s="2246"/>
      <c r="F310" s="2168"/>
      <c r="G310" s="1185" t="s">
        <v>48</v>
      </c>
      <c r="H310" s="1463" t="e">
        <f t="shared" ref="H310:AJ310" si="989">G310+H309-H308</f>
        <v>#VALUE!</v>
      </c>
      <c r="I310" s="287" t="e">
        <f>H310+I309-I308</f>
        <v>#VALUE!</v>
      </c>
      <c r="J310" s="488" t="e">
        <f t="shared" si="989"/>
        <v>#VALUE!</v>
      </c>
      <c r="K310" s="298" t="e">
        <f t="shared" si="989"/>
        <v>#VALUE!</v>
      </c>
      <c r="L310" s="487" t="e">
        <f t="shared" si="989"/>
        <v>#VALUE!</v>
      </c>
      <c r="M310" s="287" t="e">
        <f t="shared" si="989"/>
        <v>#VALUE!</v>
      </c>
      <c r="N310" s="288" t="e">
        <f t="shared" si="989"/>
        <v>#VALUE!</v>
      </c>
      <c r="O310" s="286" t="e">
        <f t="shared" si="989"/>
        <v>#VALUE!</v>
      </c>
      <c r="P310" s="286" t="e">
        <f t="shared" si="989"/>
        <v>#VALUE!</v>
      </c>
      <c r="Q310" s="947" t="e">
        <f t="shared" si="989"/>
        <v>#VALUE!</v>
      </c>
      <c r="R310" s="284" t="e">
        <f t="shared" si="989"/>
        <v>#VALUE!</v>
      </c>
      <c r="S310" s="282" t="e">
        <f t="shared" si="989"/>
        <v>#VALUE!</v>
      </c>
      <c r="T310" s="1515" t="e">
        <f t="shared" si="989"/>
        <v>#VALUE!</v>
      </c>
      <c r="U310" s="276" t="e">
        <f t="shared" si="989"/>
        <v>#VALUE!</v>
      </c>
      <c r="V310" s="297" t="e">
        <f t="shared" si="989"/>
        <v>#VALUE!</v>
      </c>
      <c r="W310" s="281" t="e">
        <f t="shared" si="989"/>
        <v>#VALUE!</v>
      </c>
      <c r="X310" s="276" t="e">
        <f t="shared" si="989"/>
        <v>#VALUE!</v>
      </c>
      <c r="Y310" s="278" t="e">
        <f t="shared" si="989"/>
        <v>#VALUE!</v>
      </c>
      <c r="Z310" s="277" t="e">
        <f t="shared" si="989"/>
        <v>#VALUE!</v>
      </c>
      <c r="AA310" s="275" t="e">
        <f t="shared" si="989"/>
        <v>#VALUE!</v>
      </c>
      <c r="AB310" s="279" t="e">
        <f t="shared" si="989"/>
        <v>#VALUE!</v>
      </c>
      <c r="AC310" s="277" t="e">
        <f t="shared" si="989"/>
        <v>#VALUE!</v>
      </c>
      <c r="AD310" s="278" t="e">
        <f t="shared" si="989"/>
        <v>#VALUE!</v>
      </c>
      <c r="AE310" s="277" t="e">
        <f t="shared" si="989"/>
        <v>#VALUE!</v>
      </c>
      <c r="AF310" s="276" t="e">
        <f t="shared" si="989"/>
        <v>#VALUE!</v>
      </c>
      <c r="AG310" s="279" t="e">
        <f t="shared" si="989"/>
        <v>#VALUE!</v>
      </c>
      <c r="AH310" s="280" t="e">
        <f t="shared" si="989"/>
        <v>#VALUE!</v>
      </c>
      <c r="AI310" s="277" t="e">
        <f t="shared" si="989"/>
        <v>#VALUE!</v>
      </c>
      <c r="AJ310" s="278" t="e">
        <f t="shared" si="989"/>
        <v>#VALUE!</v>
      </c>
      <c r="AK310" s="277"/>
      <c r="AL310" s="276"/>
      <c r="AM310" s="282"/>
      <c r="AN310" s="277"/>
      <c r="AO310" s="277"/>
      <c r="AP310" s="277"/>
      <c r="AQ310" s="277"/>
      <c r="AR310" s="276"/>
      <c r="AS310" s="279"/>
      <c r="AT310" s="276"/>
      <c r="AU310" s="278"/>
      <c r="AV310" s="277"/>
      <c r="AW310" s="274"/>
      <c r="AX310" s="277"/>
      <c r="AY310" s="276"/>
      <c r="AZ310" s="275"/>
      <c r="BA310" s="274"/>
      <c r="BB310" s="273"/>
      <c r="BC310" s="186"/>
    </row>
    <row r="311" spans="1:55" ht="49.5" hidden="1" customHeight="1">
      <c r="A311" s="2247"/>
      <c r="B311" s="2248"/>
      <c r="C311" s="2248"/>
      <c r="D311" s="2248"/>
      <c r="E311" s="2249"/>
      <c r="F311" s="2169"/>
      <c r="G311" s="1186" t="s">
        <v>45</v>
      </c>
      <c r="H311" s="1464"/>
      <c r="I311" s="272"/>
      <c r="J311" s="271"/>
      <c r="K311" s="271"/>
      <c r="L311" s="270"/>
      <c r="M311" s="272"/>
      <c r="N311" s="1905"/>
      <c r="O311" s="270"/>
      <c r="P311" s="270"/>
      <c r="Q311" s="1932"/>
      <c r="R311" s="1905"/>
      <c r="S311" s="266"/>
      <c r="T311" s="265"/>
      <c r="U311" s="267"/>
      <c r="V311" s="269"/>
      <c r="W311" s="268"/>
      <c r="X311" s="267"/>
      <c r="Y311" s="266"/>
      <c r="Z311" s="265"/>
      <c r="AA311" s="269"/>
      <c r="AB311" s="268"/>
      <c r="AC311" s="265"/>
      <c r="AD311" s="266"/>
      <c r="AE311" s="265"/>
      <c r="AF311" s="267"/>
      <c r="AG311" s="268"/>
      <c r="AH311" s="265"/>
      <c r="AI311" s="265"/>
      <c r="AJ311" s="266"/>
      <c r="AK311" s="265"/>
      <c r="AL311" s="267"/>
      <c r="AM311" s="266"/>
      <c r="AN311" s="265"/>
      <c r="AO311" s="265"/>
      <c r="AP311" s="265"/>
      <c r="AQ311" s="265"/>
      <c r="AR311" s="267"/>
      <c r="AS311" s="268"/>
      <c r="AT311" s="267"/>
      <c r="AU311" s="266"/>
      <c r="AV311" s="265"/>
      <c r="AW311" s="575"/>
      <c r="AX311" s="265"/>
      <c r="AY311" s="267"/>
      <c r="AZ311" s="269"/>
      <c r="BA311" s="575"/>
      <c r="BB311" s="576"/>
      <c r="BC311" s="577"/>
    </row>
    <row r="312" spans="1:55" ht="49.5" hidden="1" customHeight="1">
      <c r="A312" s="2139"/>
      <c r="B312" s="2140"/>
      <c r="C312" s="2144" t="s">
        <v>43</v>
      </c>
      <c r="D312" s="2144"/>
      <c r="E312" s="2145"/>
      <c r="F312" s="2146"/>
      <c r="G312" s="2144"/>
      <c r="H312" s="1465">
        <f t="shared" ref="H312:AJ312" si="990">G312+H308-H311</f>
        <v>0</v>
      </c>
      <c r="I312" s="255">
        <f>H312+I308-I311</f>
        <v>0</v>
      </c>
      <c r="J312" s="257">
        <f t="shared" si="990"/>
        <v>0</v>
      </c>
      <c r="K312" s="257">
        <f t="shared" si="990"/>
        <v>0</v>
      </c>
      <c r="L312" s="256">
        <f t="shared" si="990"/>
        <v>0</v>
      </c>
      <c r="M312" s="255">
        <f t="shared" si="990"/>
        <v>0</v>
      </c>
      <c r="N312" s="258">
        <f t="shared" si="990"/>
        <v>0</v>
      </c>
      <c r="O312" s="256">
        <f t="shared" si="990"/>
        <v>0</v>
      </c>
      <c r="P312" s="256">
        <f t="shared" si="990"/>
        <v>0</v>
      </c>
      <c r="Q312" s="1117">
        <f t="shared" si="990"/>
        <v>0</v>
      </c>
      <c r="R312" s="258">
        <f t="shared" si="990"/>
        <v>0</v>
      </c>
      <c r="S312" s="580">
        <f t="shared" si="990"/>
        <v>0</v>
      </c>
      <c r="T312" s="582">
        <f t="shared" si="990"/>
        <v>0</v>
      </c>
      <c r="U312" s="579">
        <f t="shared" si="990"/>
        <v>0</v>
      </c>
      <c r="V312" s="581">
        <f t="shared" si="990"/>
        <v>0</v>
      </c>
      <c r="W312" s="578">
        <f t="shared" si="990"/>
        <v>0</v>
      </c>
      <c r="X312" s="579">
        <f t="shared" si="990"/>
        <v>0</v>
      </c>
      <c r="Y312" s="257">
        <f t="shared" si="990"/>
        <v>0</v>
      </c>
      <c r="Z312" s="256">
        <f t="shared" si="990"/>
        <v>0</v>
      </c>
      <c r="AA312" s="1117">
        <f t="shared" si="990"/>
        <v>0</v>
      </c>
      <c r="AB312" s="578">
        <f t="shared" si="990"/>
        <v>0</v>
      </c>
      <c r="AC312" s="582">
        <f t="shared" si="990"/>
        <v>0</v>
      </c>
      <c r="AD312" s="580">
        <f t="shared" si="990"/>
        <v>0</v>
      </c>
      <c r="AE312" s="582">
        <f t="shared" si="990"/>
        <v>0</v>
      </c>
      <c r="AF312" s="579">
        <f t="shared" si="990"/>
        <v>0</v>
      </c>
      <c r="AG312" s="578">
        <f t="shared" si="990"/>
        <v>0</v>
      </c>
      <c r="AH312" s="582">
        <f t="shared" si="990"/>
        <v>0</v>
      </c>
      <c r="AI312" s="582">
        <f t="shared" si="990"/>
        <v>0</v>
      </c>
      <c r="AJ312" s="580">
        <f t="shared" si="990"/>
        <v>0</v>
      </c>
      <c r="AK312" s="582"/>
      <c r="AL312" s="579"/>
      <c r="AM312" s="580"/>
      <c r="AN312" s="582"/>
      <c r="AO312" s="582"/>
      <c r="AP312" s="582"/>
      <c r="AQ312" s="582"/>
      <c r="AR312" s="579"/>
      <c r="AS312" s="578"/>
      <c r="AT312" s="579"/>
      <c r="AU312" s="580"/>
      <c r="AV312" s="582"/>
      <c r="AW312" s="585"/>
      <c r="AX312" s="582"/>
      <c r="AY312" s="579"/>
      <c r="AZ312" s="581"/>
      <c r="BA312" s="585"/>
      <c r="BB312" s="689"/>
      <c r="BC312" s="722"/>
    </row>
    <row r="313" spans="1:55" ht="49.5" hidden="1" customHeight="1">
      <c r="A313" s="2141"/>
      <c r="B313" s="2142"/>
      <c r="C313" s="2148" t="s">
        <v>42</v>
      </c>
      <c r="D313" s="2148"/>
      <c r="E313" s="2149"/>
      <c r="F313" s="2141"/>
      <c r="G313" s="2102"/>
      <c r="H313" s="1466">
        <f t="shared" ref="H313:R313" si="991">SUM(H212,H167,H89,H161,H219,H71,H77,H206,H34,H225,H308,H28)</f>
        <v>142</v>
      </c>
      <c r="I313" s="245">
        <f t="shared" si="991"/>
        <v>166</v>
      </c>
      <c r="J313" s="247">
        <f t="shared" si="991"/>
        <v>178</v>
      </c>
      <c r="K313" s="247">
        <f t="shared" si="991"/>
        <v>183</v>
      </c>
      <c r="L313" s="246">
        <f t="shared" si="991"/>
        <v>197</v>
      </c>
      <c r="M313" s="245">
        <f t="shared" si="991"/>
        <v>226</v>
      </c>
      <c r="N313" s="244">
        <f t="shared" si="991"/>
        <v>227</v>
      </c>
      <c r="O313" s="246">
        <f t="shared" si="991"/>
        <v>213</v>
      </c>
      <c r="P313" s="246">
        <f t="shared" si="991"/>
        <v>226</v>
      </c>
      <c r="Q313" s="387">
        <f t="shared" si="991"/>
        <v>241</v>
      </c>
      <c r="R313" s="244">
        <f t="shared" si="991"/>
        <v>225</v>
      </c>
      <c r="S313" s="333">
        <f>SUM(S212,S167,S89,S161,S219,S71,S77,S206,S34,S225,S308,S28)</f>
        <v>196</v>
      </c>
      <c r="T313" s="332">
        <f t="shared" ref="T313:AE313" si="992">SUM(T212,T167,T89,T161,T219,T71,T77,T206,T34,T225,T308,T28)</f>
        <v>196</v>
      </c>
      <c r="U313" s="1113">
        <f t="shared" si="992"/>
        <v>193</v>
      </c>
      <c r="V313" s="1112">
        <f t="shared" si="992"/>
        <v>217</v>
      </c>
      <c r="W313" s="331">
        <f t="shared" si="992"/>
        <v>211</v>
      </c>
      <c r="X313" s="1113">
        <f t="shared" si="992"/>
        <v>207</v>
      </c>
      <c r="Y313" s="247">
        <f t="shared" si="992"/>
        <v>227</v>
      </c>
      <c r="Z313" s="246">
        <f t="shared" si="992"/>
        <v>226</v>
      </c>
      <c r="AA313" s="387">
        <f t="shared" si="992"/>
        <v>226</v>
      </c>
      <c r="AB313" s="331">
        <f t="shared" si="992"/>
        <v>226</v>
      </c>
      <c r="AC313" s="332">
        <f t="shared" si="992"/>
        <v>232</v>
      </c>
      <c r="AD313" s="333">
        <f>SUM(AD212,AD167,AD89,AD161,AD219,AD71,AD77,AD206,AD34,AD225,AD308,AD28)</f>
        <v>227</v>
      </c>
      <c r="AE313" s="332">
        <f t="shared" si="992"/>
        <v>128</v>
      </c>
      <c r="AF313" s="1113">
        <f t="shared" ref="AF313:AK313" si="993">SUM(AF212,AF167,AF89,AF161,AF219,AF71,AF77,AF206,AF34,AF225,AF28)</f>
        <v>30</v>
      </c>
      <c r="AG313" s="331">
        <f t="shared" si="993"/>
        <v>0</v>
      </c>
      <c r="AH313" s="332">
        <f t="shared" si="993"/>
        <v>0</v>
      </c>
      <c r="AI313" s="332">
        <f t="shared" si="993"/>
        <v>0</v>
      </c>
      <c r="AJ313" s="333">
        <f t="shared" si="993"/>
        <v>0</v>
      </c>
      <c r="AK313" s="332">
        <f t="shared" si="993"/>
        <v>0</v>
      </c>
      <c r="AL313" s="1113"/>
      <c r="AM313" s="333"/>
      <c r="AN313" s="332"/>
      <c r="AO313" s="332"/>
      <c r="AP313" s="332"/>
      <c r="AQ313" s="332"/>
      <c r="AR313" s="1113"/>
      <c r="AS313" s="331"/>
      <c r="AT313" s="1113"/>
      <c r="AU313" s="333"/>
      <c r="AV313" s="332"/>
      <c r="AW313" s="437"/>
      <c r="AX313" s="332"/>
      <c r="AY313" s="1113"/>
      <c r="AZ313" s="1112"/>
      <c r="BA313" s="437"/>
      <c r="BB313" s="650"/>
      <c r="BC313" s="651">
        <f>SUM(BC206,BC243,BC212,BC167,BC161,BC89,BC231,BC28,BC237,BC71,BC308,BC34,BC219,BC77,BC225)</f>
        <v>4202</v>
      </c>
    </row>
    <row r="314" spans="1:55" ht="49.5" hidden="1" customHeight="1" thickBot="1">
      <c r="A314" s="2098"/>
      <c r="B314" s="2143"/>
      <c r="C314" s="2150" t="s">
        <v>41</v>
      </c>
      <c r="D314" s="2150"/>
      <c r="E314" s="2151"/>
      <c r="F314" s="2152"/>
      <c r="G314" s="2181"/>
      <c r="H314" s="1467" t="e">
        <f t="shared" ref="H314" si="994">G314+H310-H313</f>
        <v>#VALUE!</v>
      </c>
      <c r="I314" s="236" t="e">
        <f>H314+I310-I313</f>
        <v>#VALUE!</v>
      </c>
      <c r="J314" s="238" t="e">
        <f t="shared" ref="J314" si="995">I314+J310-J313</f>
        <v>#VALUE!</v>
      </c>
      <c r="K314" s="238" t="e">
        <f t="shared" ref="K314" si="996">J314+K310-K313</f>
        <v>#VALUE!</v>
      </c>
      <c r="L314" s="237" t="e">
        <f t="shared" ref="L314" si="997">K314+L310-L313</f>
        <v>#VALUE!</v>
      </c>
      <c r="M314" s="236" t="e">
        <f t="shared" ref="M314" si="998">L314+M310-M313</f>
        <v>#VALUE!</v>
      </c>
      <c r="N314" s="235" t="e">
        <f t="shared" ref="N314" si="999">M314+N310-N313</f>
        <v>#VALUE!</v>
      </c>
      <c r="O314" s="237" t="e">
        <f t="shared" ref="O314" si="1000">N314+O310-O313</f>
        <v>#VALUE!</v>
      </c>
      <c r="P314" s="237" t="e">
        <f t="shared" ref="P314" si="1001">O314+P310-P313</f>
        <v>#VALUE!</v>
      </c>
      <c r="Q314" s="1116" t="e">
        <f t="shared" ref="Q314" si="1002">P314+Q310-Q313</f>
        <v>#VALUE!</v>
      </c>
      <c r="R314" s="235" t="e">
        <f t="shared" ref="R314" si="1003">Q314+R310-R313</f>
        <v>#VALUE!</v>
      </c>
      <c r="S314" s="614" t="e">
        <f t="shared" ref="S314" si="1004">R314+S310-S313</f>
        <v>#VALUE!</v>
      </c>
      <c r="T314" s="618" t="e">
        <f t="shared" ref="T314" si="1005">S314+T310-T313</f>
        <v>#VALUE!</v>
      </c>
      <c r="U314" s="613" t="e">
        <f t="shared" ref="U314" si="1006">T314+U310-U313</f>
        <v>#VALUE!</v>
      </c>
      <c r="V314" s="615" t="e">
        <f t="shared" ref="V314" si="1007">U314+V310-V313</f>
        <v>#VALUE!</v>
      </c>
      <c r="W314" s="616" t="e">
        <f t="shared" ref="W314" si="1008">V314+W310-W313</f>
        <v>#VALUE!</v>
      </c>
      <c r="X314" s="613" t="e">
        <f t="shared" ref="X314" si="1009">W314+X310-X313</f>
        <v>#VALUE!</v>
      </c>
      <c r="Y314" s="614" t="e">
        <f t="shared" ref="Y314" si="1010">X314+Y310-Y313</f>
        <v>#VALUE!</v>
      </c>
      <c r="Z314" s="618" t="e">
        <f t="shared" ref="Z314" si="1011">Y314+Z310-Z313</f>
        <v>#VALUE!</v>
      </c>
      <c r="AA314" s="615" t="e">
        <f t="shared" ref="AA314" si="1012">Z314+AA310-AA313</f>
        <v>#VALUE!</v>
      </c>
      <c r="AB314" s="616" t="e">
        <f t="shared" ref="AB314" si="1013">AA314+AB310-AB313</f>
        <v>#VALUE!</v>
      </c>
      <c r="AC314" s="618" t="e">
        <f t="shared" ref="AC314" si="1014">AB314+AC310-AC313</f>
        <v>#VALUE!</v>
      </c>
      <c r="AD314" s="614" t="e">
        <f t="shared" ref="AD314" si="1015">AC314+AD310-AD313</f>
        <v>#VALUE!</v>
      </c>
      <c r="AE314" s="618" t="e">
        <f t="shared" ref="AE314" si="1016">AD314+AE310-AE313</f>
        <v>#VALUE!</v>
      </c>
      <c r="AF314" s="613" t="e">
        <f t="shared" ref="AF314" si="1017">AE314+AF310-AF313</f>
        <v>#VALUE!</v>
      </c>
      <c r="AG314" s="616" t="e">
        <f t="shared" ref="AG314" si="1018">AF314+AG310-AG313</f>
        <v>#VALUE!</v>
      </c>
      <c r="AH314" s="618" t="e">
        <f t="shared" ref="AH314" si="1019">AG314+AH310-AH313</f>
        <v>#VALUE!</v>
      </c>
      <c r="AI314" s="618" t="e">
        <f t="shared" ref="AI314" si="1020">AH314+AI310-AI313</f>
        <v>#VALUE!</v>
      </c>
      <c r="AJ314" s="614" t="e">
        <f t="shared" ref="AJ314" si="1021">AI314+AJ310-AJ313</f>
        <v>#VALUE!</v>
      </c>
      <c r="AK314" s="618"/>
      <c r="AL314" s="613"/>
      <c r="AM314" s="614"/>
      <c r="AN314" s="618"/>
      <c r="AO314" s="618"/>
      <c r="AP314" s="618"/>
      <c r="AQ314" s="618"/>
      <c r="AR314" s="613"/>
      <c r="AS314" s="616"/>
      <c r="AT314" s="613"/>
      <c r="AU314" s="614"/>
      <c r="AV314" s="618"/>
      <c r="AW314" s="619"/>
      <c r="AX314" s="618"/>
      <c r="AY314" s="613"/>
      <c r="AZ314" s="615"/>
      <c r="BA314" s="619"/>
      <c r="BB314" s="689"/>
      <c r="BC314" s="722"/>
    </row>
    <row r="315" spans="1:55" ht="38.25" customHeight="1" thickBot="1">
      <c r="A315" s="2183" t="s">
        <v>65</v>
      </c>
      <c r="B315" s="2184"/>
      <c r="C315" s="2184"/>
      <c r="D315" s="2184"/>
      <c r="E315" s="2184"/>
      <c r="F315" s="2184"/>
      <c r="G315" s="2185"/>
      <c r="H315" s="1570">
        <f>SUM(H28,H34,H40,H65,H71,H89,H116,H161,H167,H208,H214)</f>
        <v>175</v>
      </c>
      <c r="I315" s="1569">
        <f t="shared" ref="I315:BB315" si="1022">SUM(I28,I34,I40,I65,I71,I89,I116,I161,I167,I208,I214)</f>
        <v>199</v>
      </c>
      <c r="J315" s="1569">
        <f t="shared" si="1022"/>
        <v>210</v>
      </c>
      <c r="K315" s="1569">
        <f t="shared" ref="K315:Y315" si="1023">SUM(K28,K34,K40,K77,K71,K89,K116,K161,K167,K208,K214)</f>
        <v>215</v>
      </c>
      <c r="L315" s="1569">
        <f t="shared" si="1023"/>
        <v>227</v>
      </c>
      <c r="M315" s="1872">
        <f t="shared" si="1023"/>
        <v>259</v>
      </c>
      <c r="N315" s="1919">
        <f t="shared" si="1023"/>
        <v>264</v>
      </c>
      <c r="O315" s="1570">
        <f t="shared" si="1023"/>
        <v>249</v>
      </c>
      <c r="P315" s="1569">
        <f t="shared" si="1023"/>
        <v>262</v>
      </c>
      <c r="Q315" s="1872">
        <f t="shared" si="1023"/>
        <v>278</v>
      </c>
      <c r="R315" s="1919">
        <f t="shared" si="1023"/>
        <v>262</v>
      </c>
      <c r="S315" s="1569">
        <f t="shared" si="1023"/>
        <v>232</v>
      </c>
      <c r="T315" s="1570">
        <f t="shared" si="1023"/>
        <v>230</v>
      </c>
      <c r="U315" s="1569">
        <f t="shared" si="1023"/>
        <v>229</v>
      </c>
      <c r="V315" s="1872">
        <f t="shared" si="1023"/>
        <v>254</v>
      </c>
      <c r="W315" s="1919">
        <f t="shared" si="1023"/>
        <v>247</v>
      </c>
      <c r="X315" s="1569">
        <f t="shared" si="1023"/>
        <v>244</v>
      </c>
      <c r="Y315" s="1569">
        <f t="shared" si="1023"/>
        <v>264</v>
      </c>
      <c r="Z315" s="1570">
        <f>SUM(Z28,Z34,Z40,Z77,Z71,Z89,Z116,Z161,Z167,Z208,Z214)</f>
        <v>263</v>
      </c>
      <c r="AA315" s="1872">
        <f>SUM(AA28,AA34,AA40,AA77,AA71,AA89,AA116,AA161,AA167,AA208,AA214)</f>
        <v>262</v>
      </c>
      <c r="AB315" s="1919">
        <f t="shared" ref="AB315:AD315" si="1024">SUM(AB28,AB34,AB40,AB77,AB71,AB89,AB116,AB161,AB167,AB208,AB214)</f>
        <v>262</v>
      </c>
      <c r="AC315" s="1569">
        <f t="shared" si="1024"/>
        <v>267</v>
      </c>
      <c r="AD315" s="1569">
        <f t="shared" si="1024"/>
        <v>262</v>
      </c>
      <c r="AE315" s="1570">
        <f t="shared" si="1022"/>
        <v>98</v>
      </c>
      <c r="AF315" s="1872">
        <f t="shared" si="1022"/>
        <v>0</v>
      </c>
      <c r="AG315" s="1919">
        <f t="shared" si="1022"/>
        <v>0</v>
      </c>
      <c r="AH315" s="1570">
        <f t="shared" si="1022"/>
        <v>0</v>
      </c>
      <c r="AI315" s="1569">
        <f t="shared" si="1022"/>
        <v>0</v>
      </c>
      <c r="AJ315" s="1569">
        <f t="shared" si="1022"/>
        <v>0</v>
      </c>
      <c r="AK315" s="1569">
        <f t="shared" si="1022"/>
        <v>0</v>
      </c>
      <c r="AL315" s="1569">
        <f t="shared" si="1022"/>
        <v>0</v>
      </c>
      <c r="AM315" s="1569">
        <f t="shared" si="1022"/>
        <v>0</v>
      </c>
      <c r="AN315" s="1569">
        <f t="shared" si="1022"/>
        <v>0</v>
      </c>
      <c r="AO315" s="1569">
        <f t="shared" si="1022"/>
        <v>0</v>
      </c>
      <c r="AP315" s="1569">
        <f t="shared" si="1022"/>
        <v>0</v>
      </c>
      <c r="AQ315" s="1569">
        <f t="shared" si="1022"/>
        <v>0</v>
      </c>
      <c r="AR315" s="1569">
        <f t="shared" si="1022"/>
        <v>0</v>
      </c>
      <c r="AS315" s="1569">
        <f t="shared" si="1022"/>
        <v>0</v>
      </c>
      <c r="AT315" s="1569">
        <f t="shared" si="1022"/>
        <v>0</v>
      </c>
      <c r="AU315" s="1569">
        <f t="shared" si="1022"/>
        <v>0</v>
      </c>
      <c r="AV315" s="1569">
        <f t="shared" si="1022"/>
        <v>0</v>
      </c>
      <c r="AW315" s="1569">
        <f t="shared" si="1022"/>
        <v>0</v>
      </c>
      <c r="AX315" s="1569">
        <f t="shared" si="1022"/>
        <v>0</v>
      </c>
      <c r="AY315" s="1569">
        <f t="shared" si="1022"/>
        <v>0</v>
      </c>
      <c r="AZ315" s="1569">
        <f t="shared" si="1022"/>
        <v>0</v>
      </c>
      <c r="BA315" s="1569">
        <f t="shared" si="1022"/>
        <v>2105</v>
      </c>
      <c r="BB315" s="1569">
        <f t="shared" si="1022"/>
        <v>0</v>
      </c>
      <c r="BC315" s="816">
        <f>SUM(I315:BB315)</f>
        <v>7644</v>
      </c>
    </row>
    <row r="316" spans="1:55" ht="27" hidden="1" customHeight="1" thickBot="1">
      <c r="A316" s="2120" t="s">
        <v>24</v>
      </c>
      <c r="B316" s="2122"/>
      <c r="C316" s="2161" t="s">
        <v>23</v>
      </c>
      <c r="D316" s="2162"/>
      <c r="E316" s="1206"/>
      <c r="F316" s="2167"/>
      <c r="G316" s="1222" t="s">
        <v>49</v>
      </c>
      <c r="H316" s="495"/>
      <c r="I316" s="496"/>
      <c r="J316" s="497"/>
      <c r="K316" s="495"/>
      <c r="L316" s="496"/>
      <c r="M316" s="1873"/>
      <c r="N316" s="498"/>
      <c r="O316" s="1890">
        <f t="shared" ref="O316:O342" si="1025">SUM(O215,O168,O90,O162,O222,O72,O78,O209,O35,O228,O29)</f>
        <v>283</v>
      </c>
      <c r="P316" s="495"/>
      <c r="Q316" s="496"/>
      <c r="R316" s="498"/>
      <c r="S316" s="1982"/>
      <c r="T316" s="1946"/>
      <c r="U316" s="750"/>
      <c r="V316" s="1396"/>
      <c r="W316" s="1397"/>
      <c r="X316" s="177"/>
      <c r="Y316" s="179"/>
      <c r="Z316" s="178"/>
      <c r="AA316" s="177"/>
      <c r="AB316" s="176"/>
      <c r="AC316" s="178"/>
      <c r="AD316" s="178"/>
      <c r="AE316" s="178"/>
      <c r="AF316" s="177"/>
      <c r="AG316" s="176"/>
      <c r="AH316" s="178"/>
      <c r="AI316" s="178"/>
      <c r="AJ316" s="179"/>
      <c r="AK316" s="178"/>
      <c r="AL316" s="177"/>
      <c r="AM316" s="179"/>
      <c r="AN316" s="178"/>
      <c r="AO316" s="178"/>
      <c r="AP316" s="178"/>
      <c r="AQ316" s="177"/>
      <c r="AR316" s="752"/>
      <c r="AS316" s="176"/>
      <c r="AT316" s="177"/>
      <c r="AU316" s="179"/>
      <c r="AV316" s="178"/>
      <c r="AW316" s="776"/>
      <c r="AX316" s="178"/>
      <c r="AY316" s="177"/>
      <c r="AZ316" s="751"/>
      <c r="BA316" s="163"/>
      <c r="BB316" s="1158"/>
      <c r="BC316" s="462"/>
    </row>
    <row r="317" spans="1:55" ht="27" hidden="1" customHeight="1" thickBot="1">
      <c r="A317" s="1134"/>
      <c r="B317" s="99"/>
      <c r="C317" s="2163"/>
      <c r="D317" s="2164"/>
      <c r="E317" s="1207"/>
      <c r="F317" s="2168"/>
      <c r="G317" s="507" t="s">
        <v>48</v>
      </c>
      <c r="H317" s="520"/>
      <c r="I317" s="521"/>
      <c r="J317" s="522"/>
      <c r="K317" s="520"/>
      <c r="L317" s="521"/>
      <c r="M317" s="1874"/>
      <c r="N317" s="523"/>
      <c r="O317" s="1891">
        <f t="shared" si="1025"/>
        <v>514</v>
      </c>
      <c r="P317" s="520"/>
      <c r="Q317" s="521"/>
      <c r="R317" s="523"/>
      <c r="S317" s="1983"/>
      <c r="T317" s="1947"/>
      <c r="U317" s="87"/>
      <c r="V317" s="131"/>
      <c r="W317" s="86"/>
      <c r="X317" s="87"/>
      <c r="Y317" s="89"/>
      <c r="Z317" s="88"/>
      <c r="AA317" s="87"/>
      <c r="AB317" s="86"/>
      <c r="AC317" s="88"/>
      <c r="AD317" s="88"/>
      <c r="AE317" s="88"/>
      <c r="AF317" s="87"/>
      <c r="AG317" s="86"/>
      <c r="AH317" s="88"/>
      <c r="AI317" s="88"/>
      <c r="AJ317" s="89"/>
      <c r="AK317" s="88"/>
      <c r="AL317" s="87"/>
      <c r="AM317" s="89"/>
      <c r="AN317" s="88"/>
      <c r="AO317" s="88"/>
      <c r="AP317" s="88"/>
      <c r="AQ317" s="87"/>
      <c r="AR317" s="132"/>
      <c r="AS317" s="86"/>
      <c r="AT317" s="87"/>
      <c r="AU317" s="89"/>
      <c r="AV317" s="88"/>
      <c r="AW317" s="130"/>
      <c r="AX317" s="88"/>
      <c r="AY317" s="87"/>
      <c r="AZ317" s="131"/>
      <c r="BA317" s="130"/>
      <c r="BB317" s="129"/>
      <c r="BC317" s="128"/>
    </row>
    <row r="318" spans="1:55" ht="27" hidden="1" customHeight="1" thickBot="1">
      <c r="A318" s="2170" t="s">
        <v>47</v>
      </c>
      <c r="B318" s="2171"/>
      <c r="C318" s="2165"/>
      <c r="D318" s="2166"/>
      <c r="E318" s="127" t="s">
        <v>64</v>
      </c>
      <c r="F318" s="2169"/>
      <c r="G318" s="4" t="s">
        <v>45</v>
      </c>
      <c r="H318" s="1133"/>
      <c r="I318" s="493"/>
      <c r="J318" s="6"/>
      <c r="K318" s="1133"/>
      <c r="L318" s="493"/>
      <c r="M318" s="1875"/>
      <c r="N318" s="494"/>
      <c r="O318" s="1891">
        <f t="shared" si="1025"/>
        <v>280</v>
      </c>
      <c r="P318" s="1133"/>
      <c r="Q318" s="493"/>
      <c r="R318" s="494"/>
      <c r="S318" s="118"/>
      <c r="T318" s="118"/>
      <c r="U318" s="120"/>
      <c r="V318" s="1139"/>
      <c r="W318" s="121"/>
      <c r="X318" s="120"/>
      <c r="Y318" s="119"/>
      <c r="Z318" s="118"/>
      <c r="AA318" s="120"/>
      <c r="AB318" s="121"/>
      <c r="AC318" s="118"/>
      <c r="AD318" s="118"/>
      <c r="AE318" s="118"/>
      <c r="AF318" s="120"/>
      <c r="AG318" s="121"/>
      <c r="AH318" s="118"/>
      <c r="AI318" s="118"/>
      <c r="AJ318" s="119"/>
      <c r="AK318" s="118"/>
      <c r="AL318" s="120"/>
      <c r="AM318" s="119"/>
      <c r="AN318" s="118"/>
      <c r="AO318" s="118"/>
      <c r="AP318" s="118"/>
      <c r="AQ318" s="120"/>
      <c r="AR318" s="122"/>
      <c r="AS318" s="121"/>
      <c r="AT318" s="120"/>
      <c r="AU318" s="119"/>
      <c r="AV318" s="118"/>
      <c r="AW318" s="160"/>
      <c r="AX318" s="118"/>
      <c r="AY318" s="120"/>
      <c r="AZ318" s="1139"/>
      <c r="BA318" s="160"/>
      <c r="BB318" s="1140"/>
      <c r="BC318" s="159"/>
    </row>
    <row r="319" spans="1:55" ht="27" hidden="1" customHeight="1" thickBot="1">
      <c r="A319" s="2139" t="s">
        <v>44</v>
      </c>
      <c r="B319" s="2140"/>
      <c r="C319" s="2144" t="s">
        <v>43</v>
      </c>
      <c r="D319" s="2144"/>
      <c r="E319" s="2145"/>
      <c r="F319" s="2146"/>
      <c r="G319" s="2147"/>
      <c r="H319" s="110"/>
      <c r="I319" s="109"/>
      <c r="J319" s="111"/>
      <c r="K319" s="110"/>
      <c r="L319" s="109"/>
      <c r="M319" s="1876"/>
      <c r="N319" s="108"/>
      <c r="O319" s="1891">
        <f t="shared" si="1025"/>
        <v>36</v>
      </c>
      <c r="P319" s="110"/>
      <c r="Q319" s="109"/>
      <c r="R319" s="108"/>
      <c r="S319" s="746"/>
      <c r="T319" s="746"/>
      <c r="U319" s="742"/>
      <c r="V319" s="744"/>
      <c r="W319" s="745"/>
      <c r="X319" s="742"/>
      <c r="Y319" s="743"/>
      <c r="Z319" s="746"/>
      <c r="AA319" s="742"/>
      <c r="AB319" s="745"/>
      <c r="AC319" s="746"/>
      <c r="AD319" s="746"/>
      <c r="AE319" s="746"/>
      <c r="AF319" s="742"/>
      <c r="AG319" s="745"/>
      <c r="AH319" s="746"/>
      <c r="AI319" s="746"/>
      <c r="AJ319" s="743"/>
      <c r="AK319" s="746"/>
      <c r="AL319" s="742"/>
      <c r="AM319" s="743"/>
      <c r="AN319" s="746"/>
      <c r="AO319" s="746"/>
      <c r="AP319" s="746"/>
      <c r="AQ319" s="742"/>
      <c r="AR319" s="747"/>
      <c r="AS319" s="745"/>
      <c r="AT319" s="742"/>
      <c r="AU319" s="743"/>
      <c r="AV319" s="746"/>
      <c r="AW319" s="748"/>
      <c r="AX319" s="746"/>
      <c r="AY319" s="742"/>
      <c r="AZ319" s="744"/>
      <c r="BA319" s="748"/>
      <c r="BB319" s="749"/>
      <c r="BC319" s="587"/>
    </row>
    <row r="320" spans="1:55" ht="27" hidden="1" customHeight="1" thickBot="1">
      <c r="A320" s="2141"/>
      <c r="B320" s="2142"/>
      <c r="C320" s="2148" t="s">
        <v>42</v>
      </c>
      <c r="D320" s="2148"/>
      <c r="E320" s="2149"/>
      <c r="F320" s="2141"/>
      <c r="G320" s="2142"/>
      <c r="H320" s="99"/>
      <c r="I320" s="2"/>
      <c r="J320" s="100"/>
      <c r="K320" s="99"/>
      <c r="L320" s="2"/>
      <c r="M320" s="165"/>
      <c r="N320" s="98"/>
      <c r="O320" s="1891">
        <f t="shared" si="1025"/>
        <v>46</v>
      </c>
      <c r="P320" s="99"/>
      <c r="Q320" s="2"/>
      <c r="R320" s="98"/>
      <c r="S320" s="181"/>
      <c r="T320" s="181"/>
      <c r="U320" s="1136"/>
      <c r="V320" s="1135"/>
      <c r="W320" s="183"/>
      <c r="X320" s="1136"/>
      <c r="Y320" s="184"/>
      <c r="Z320" s="181"/>
      <c r="AA320" s="1136"/>
      <c r="AB320" s="183"/>
      <c r="AC320" s="181"/>
      <c r="AD320" s="181"/>
      <c r="AE320" s="181"/>
      <c r="AF320" s="1136"/>
      <c r="AG320" s="183"/>
      <c r="AH320" s="181"/>
      <c r="AI320" s="181"/>
      <c r="AJ320" s="184"/>
      <c r="AK320" s="181"/>
      <c r="AL320" s="1136"/>
      <c r="AM320" s="184"/>
      <c r="AN320" s="181"/>
      <c r="AO320" s="181"/>
      <c r="AP320" s="181"/>
      <c r="AQ320" s="1136"/>
      <c r="AR320" s="185"/>
      <c r="AS320" s="183"/>
      <c r="AT320" s="1136"/>
      <c r="AU320" s="184"/>
      <c r="AV320" s="181"/>
      <c r="AW320" s="182"/>
      <c r="AX320" s="181"/>
      <c r="AY320" s="1136"/>
      <c r="AZ320" s="1135"/>
      <c r="BA320" s="182"/>
      <c r="BB320" s="1137"/>
      <c r="BC320" s="210"/>
    </row>
    <row r="321" spans="1:55" ht="27" hidden="1" customHeight="1" thickBot="1">
      <c r="A321" s="2098"/>
      <c r="B321" s="2143"/>
      <c r="C321" s="2150" t="s">
        <v>41</v>
      </c>
      <c r="D321" s="2150"/>
      <c r="E321" s="2151"/>
      <c r="F321" s="2152"/>
      <c r="G321" s="2153"/>
      <c r="H321" s="88"/>
      <c r="I321" s="87"/>
      <c r="J321" s="89"/>
      <c r="K321" s="88"/>
      <c r="L321" s="87"/>
      <c r="M321" s="132"/>
      <c r="N321" s="86"/>
      <c r="O321" s="1891" t="e">
        <f t="shared" si="1025"/>
        <v>#VALUE!</v>
      </c>
      <c r="P321" s="88"/>
      <c r="Q321" s="87"/>
      <c r="R321" s="86"/>
      <c r="S321" s="757"/>
      <c r="T321" s="757"/>
      <c r="U321" s="753"/>
      <c r="V321" s="755"/>
      <c r="W321" s="756"/>
      <c r="X321" s="753"/>
      <c r="Y321" s="754"/>
      <c r="Z321" s="757"/>
      <c r="AA321" s="753"/>
      <c r="AB321" s="756"/>
      <c r="AC321" s="757"/>
      <c r="AD321" s="757"/>
      <c r="AE321" s="757"/>
      <c r="AF321" s="753"/>
      <c r="AG321" s="756"/>
      <c r="AH321" s="757"/>
      <c r="AI321" s="757"/>
      <c r="AJ321" s="754"/>
      <c r="AK321" s="757"/>
      <c r="AL321" s="753"/>
      <c r="AM321" s="754"/>
      <c r="AN321" s="757"/>
      <c r="AO321" s="757"/>
      <c r="AP321" s="757"/>
      <c r="AQ321" s="753"/>
      <c r="AR321" s="758"/>
      <c r="AS321" s="756"/>
      <c r="AT321" s="753"/>
      <c r="AU321" s="754"/>
      <c r="AV321" s="757"/>
      <c r="AW321" s="759"/>
      <c r="AX321" s="757"/>
      <c r="AY321" s="753"/>
      <c r="AZ321" s="755"/>
      <c r="BA321" s="759"/>
      <c r="BB321" s="760"/>
      <c r="BC321" s="708"/>
    </row>
    <row r="322" spans="1:55" ht="27" hidden="1" customHeight="1" thickBot="1">
      <c r="A322" s="2141" t="s">
        <v>56</v>
      </c>
      <c r="B322" s="2142"/>
      <c r="C322" s="2174" t="s">
        <v>63</v>
      </c>
      <c r="D322" s="2175"/>
      <c r="E322" s="1199"/>
      <c r="F322" s="2168"/>
      <c r="G322" s="1224" t="s">
        <v>49</v>
      </c>
      <c r="H322" s="495"/>
      <c r="I322" s="496"/>
      <c r="J322" s="497"/>
      <c r="K322" s="495"/>
      <c r="L322" s="496"/>
      <c r="M322" s="1873"/>
      <c r="N322" s="498"/>
      <c r="O322" s="1891" t="e">
        <f t="shared" si="1025"/>
        <v>#VALUE!</v>
      </c>
      <c r="P322" s="495"/>
      <c r="Q322" s="496"/>
      <c r="R322" s="498"/>
      <c r="S322" s="178"/>
      <c r="T322" s="178"/>
      <c r="U322" s="177"/>
      <c r="V322" s="751"/>
      <c r="W322" s="176"/>
      <c r="X322" s="177"/>
      <c r="Y322" s="497"/>
      <c r="Z322" s="495"/>
      <c r="AA322" s="496"/>
      <c r="AB322" s="176"/>
      <c r="AC322" s="178"/>
      <c r="AD322" s="178"/>
      <c r="AE322" s="178"/>
      <c r="AF322" s="177"/>
      <c r="AG322" s="176"/>
      <c r="AH322" s="178"/>
      <c r="AI322" s="178"/>
      <c r="AJ322" s="179"/>
      <c r="AK322" s="178"/>
      <c r="AL322" s="177"/>
      <c r="AM322" s="179"/>
      <c r="AN322" s="178"/>
      <c r="AO322" s="178"/>
      <c r="AP322" s="178"/>
      <c r="AQ322" s="177"/>
      <c r="AR322" s="752"/>
      <c r="AS322" s="176"/>
      <c r="AT322" s="177"/>
      <c r="AU322" s="179"/>
      <c r="AV322" s="178"/>
      <c r="AW322" s="776"/>
      <c r="AX322" s="178"/>
      <c r="AY322" s="177"/>
      <c r="AZ322" s="751"/>
      <c r="BA322" s="776"/>
      <c r="BB322" s="777"/>
      <c r="BC322" s="627"/>
    </row>
    <row r="323" spans="1:55" ht="27" hidden="1" customHeight="1" thickBot="1">
      <c r="A323" s="1134"/>
      <c r="B323" s="99"/>
      <c r="C323" s="2174"/>
      <c r="D323" s="2175"/>
      <c r="E323" s="1199"/>
      <c r="F323" s="2168"/>
      <c r="G323" s="4" t="s">
        <v>53</v>
      </c>
      <c r="H323" s="99"/>
      <c r="I323" s="2"/>
      <c r="J323" s="100"/>
      <c r="K323" s="99"/>
      <c r="L323" s="2"/>
      <c r="M323" s="165"/>
      <c r="N323" s="98"/>
      <c r="O323" s="1891">
        <f t="shared" si="1025"/>
        <v>73</v>
      </c>
      <c r="P323" s="99"/>
      <c r="Q323" s="2"/>
      <c r="R323" s="98"/>
      <c r="S323" s="99"/>
      <c r="T323" s="99"/>
      <c r="U323" s="2"/>
      <c r="V323" s="164"/>
      <c r="W323" s="98"/>
      <c r="X323" s="2"/>
      <c r="Y323" s="100"/>
      <c r="Z323" s="99"/>
      <c r="AA323" s="2"/>
      <c r="AB323" s="98"/>
      <c r="AC323" s="99"/>
      <c r="AD323" s="99"/>
      <c r="AE323" s="99"/>
      <c r="AF323" s="2"/>
      <c r="AG323" s="98"/>
      <c r="AH323" s="99"/>
      <c r="AI323" s="99"/>
      <c r="AJ323" s="100"/>
      <c r="AK323" s="99"/>
      <c r="AL323" s="2"/>
      <c r="AM323" s="100"/>
      <c r="AN323" s="99"/>
      <c r="AO323" s="99"/>
      <c r="AP323" s="99"/>
      <c r="AQ323" s="2"/>
      <c r="AR323" s="165"/>
      <c r="AS323" s="98"/>
      <c r="AT323" s="2"/>
      <c r="AU323" s="100"/>
      <c r="AV323" s="99"/>
      <c r="AW323" s="163"/>
      <c r="AX323" s="99"/>
      <c r="AY323" s="2"/>
      <c r="AZ323" s="164"/>
      <c r="BA323" s="163"/>
      <c r="BB323" s="1158"/>
      <c r="BC323" s="162"/>
    </row>
    <row r="324" spans="1:55" ht="27" hidden="1" customHeight="1" thickBot="1">
      <c r="A324" s="2170"/>
      <c r="B324" s="2171"/>
      <c r="C324" s="2176"/>
      <c r="D324" s="2177"/>
      <c r="E324" s="161" t="s">
        <v>62</v>
      </c>
      <c r="F324" s="2169"/>
      <c r="G324" s="1225" t="s">
        <v>48</v>
      </c>
      <c r="H324" s="525"/>
      <c r="I324" s="1155"/>
      <c r="J324" s="526"/>
      <c r="K324" s="525"/>
      <c r="L324" s="1155"/>
      <c r="M324" s="1877"/>
      <c r="N324" s="527"/>
      <c r="O324" s="1891">
        <f t="shared" si="1025"/>
        <v>38</v>
      </c>
      <c r="P324" s="525"/>
      <c r="Q324" s="1155"/>
      <c r="R324" s="527"/>
      <c r="S324" s="118"/>
      <c r="T324" s="118"/>
      <c r="U324" s="120"/>
      <c r="V324" s="1139"/>
      <c r="W324" s="121"/>
      <c r="X324" s="120"/>
      <c r="Y324" s="526"/>
      <c r="Z324" s="525"/>
      <c r="AA324" s="1155"/>
      <c r="AB324" s="121"/>
      <c r="AC324" s="118"/>
      <c r="AD324" s="118"/>
      <c r="AE324" s="118"/>
      <c r="AF324" s="120"/>
      <c r="AG324" s="121"/>
      <c r="AH324" s="118"/>
      <c r="AI324" s="118"/>
      <c r="AJ324" s="119"/>
      <c r="AK324" s="118"/>
      <c r="AL324" s="120"/>
      <c r="AM324" s="119"/>
      <c r="AN324" s="118"/>
      <c r="AO324" s="118"/>
      <c r="AP324" s="118"/>
      <c r="AQ324" s="120"/>
      <c r="AR324" s="122"/>
      <c r="AS324" s="121"/>
      <c r="AT324" s="120"/>
      <c r="AU324" s="119"/>
      <c r="AV324" s="118"/>
      <c r="AW324" s="160"/>
      <c r="AX324" s="118"/>
      <c r="AY324" s="120"/>
      <c r="AZ324" s="1139"/>
      <c r="BA324" s="160"/>
      <c r="BB324" s="1140"/>
      <c r="BC324" s="159"/>
    </row>
    <row r="325" spans="1:55" ht="27" hidden="1" customHeight="1" thickBot="1">
      <c r="A325" s="2139" t="s">
        <v>44</v>
      </c>
      <c r="B325" s="2140"/>
      <c r="C325" s="2144" t="s">
        <v>43</v>
      </c>
      <c r="D325" s="2144"/>
      <c r="E325" s="2145"/>
      <c r="F325" s="2146"/>
      <c r="G325" s="2147"/>
      <c r="H325" s="110"/>
      <c r="I325" s="109"/>
      <c r="J325" s="111"/>
      <c r="K325" s="110"/>
      <c r="L325" s="109"/>
      <c r="M325" s="1876"/>
      <c r="N325" s="108"/>
      <c r="O325" s="1891">
        <f t="shared" si="1025"/>
        <v>0</v>
      </c>
      <c r="P325" s="110"/>
      <c r="Q325" s="109"/>
      <c r="R325" s="108"/>
      <c r="S325" s="746"/>
      <c r="T325" s="746"/>
      <c r="U325" s="742"/>
      <c r="V325" s="744"/>
      <c r="W325" s="745"/>
      <c r="X325" s="742"/>
      <c r="Y325" s="111"/>
      <c r="Z325" s="110"/>
      <c r="AA325" s="109"/>
      <c r="AB325" s="745"/>
      <c r="AC325" s="746"/>
      <c r="AD325" s="746"/>
      <c r="AE325" s="746"/>
      <c r="AF325" s="742"/>
      <c r="AG325" s="745"/>
      <c r="AH325" s="746"/>
      <c r="AI325" s="746"/>
      <c r="AJ325" s="743"/>
      <c r="AK325" s="746"/>
      <c r="AL325" s="742"/>
      <c r="AM325" s="743"/>
      <c r="AN325" s="746"/>
      <c r="AO325" s="746"/>
      <c r="AP325" s="746"/>
      <c r="AQ325" s="742"/>
      <c r="AR325" s="747"/>
      <c r="AS325" s="745"/>
      <c r="AT325" s="742"/>
      <c r="AU325" s="743"/>
      <c r="AV325" s="746"/>
      <c r="AW325" s="748"/>
      <c r="AX325" s="746"/>
      <c r="AY325" s="742"/>
      <c r="AZ325" s="744"/>
      <c r="BA325" s="748"/>
      <c r="BB325" s="749"/>
      <c r="BC325" s="166"/>
    </row>
    <row r="326" spans="1:55" ht="27" hidden="1" customHeight="1" thickBot="1">
      <c r="A326" s="2141"/>
      <c r="B326" s="2142"/>
      <c r="C326" s="2148" t="s">
        <v>42</v>
      </c>
      <c r="D326" s="2148"/>
      <c r="E326" s="2149"/>
      <c r="F326" s="2141"/>
      <c r="G326" s="2142"/>
      <c r="H326" s="99"/>
      <c r="I326" s="2"/>
      <c r="J326" s="100"/>
      <c r="K326" s="99"/>
      <c r="L326" s="2"/>
      <c r="M326" s="165"/>
      <c r="N326" s="98"/>
      <c r="O326" s="1891">
        <f t="shared" si="1025"/>
        <v>0</v>
      </c>
      <c r="P326" s="99"/>
      <c r="Q326" s="2"/>
      <c r="R326" s="98"/>
      <c r="S326" s="178"/>
      <c r="T326" s="178"/>
      <c r="U326" s="177"/>
      <c r="V326" s="751"/>
      <c r="W326" s="176"/>
      <c r="X326" s="177"/>
      <c r="Y326" s="100"/>
      <c r="Z326" s="99"/>
      <c r="AA326" s="2"/>
      <c r="AB326" s="176"/>
      <c r="AC326" s="178"/>
      <c r="AD326" s="178"/>
      <c r="AE326" s="178"/>
      <c r="AF326" s="177"/>
      <c r="AG326" s="176"/>
      <c r="AH326" s="178"/>
      <c r="AI326" s="178"/>
      <c r="AJ326" s="179"/>
      <c r="AK326" s="178"/>
      <c r="AL326" s="177"/>
      <c r="AM326" s="179"/>
      <c r="AN326" s="178"/>
      <c r="AO326" s="178"/>
      <c r="AP326" s="178"/>
      <c r="AQ326" s="177"/>
      <c r="AR326" s="752"/>
      <c r="AS326" s="176"/>
      <c r="AT326" s="177"/>
      <c r="AU326" s="179"/>
      <c r="AV326" s="178"/>
      <c r="AW326" s="776"/>
      <c r="AX326" s="178"/>
      <c r="AY326" s="177"/>
      <c r="AZ326" s="751"/>
      <c r="BA326" s="776"/>
      <c r="BB326" s="777"/>
      <c r="BC326" s="627"/>
    </row>
    <row r="327" spans="1:55" ht="27" hidden="1" customHeight="1" thickBot="1">
      <c r="A327" s="2141"/>
      <c r="B327" s="2142"/>
      <c r="C327" s="2181" t="s">
        <v>41</v>
      </c>
      <c r="D327" s="2181"/>
      <c r="E327" s="2182"/>
      <c r="F327" s="2152"/>
      <c r="G327" s="2153"/>
      <c r="H327" s="88"/>
      <c r="I327" s="87"/>
      <c r="J327" s="89"/>
      <c r="K327" s="88"/>
      <c r="L327" s="87"/>
      <c r="M327" s="132"/>
      <c r="N327" s="86"/>
      <c r="O327" s="1891">
        <f t="shared" si="1025"/>
        <v>0</v>
      </c>
      <c r="P327" s="88"/>
      <c r="Q327" s="87"/>
      <c r="R327" s="86"/>
      <c r="S327" s="757"/>
      <c r="T327" s="757"/>
      <c r="U327" s="753"/>
      <c r="V327" s="755"/>
      <c r="W327" s="756"/>
      <c r="X327" s="753"/>
      <c r="Y327" s="89"/>
      <c r="Z327" s="88"/>
      <c r="AA327" s="87"/>
      <c r="AB327" s="756"/>
      <c r="AC327" s="757"/>
      <c r="AD327" s="757"/>
      <c r="AE327" s="757"/>
      <c r="AF327" s="753"/>
      <c r="AG327" s="756"/>
      <c r="AH327" s="757"/>
      <c r="AI327" s="757"/>
      <c r="AJ327" s="754"/>
      <c r="AK327" s="757"/>
      <c r="AL327" s="753"/>
      <c r="AM327" s="754"/>
      <c r="AN327" s="757"/>
      <c r="AO327" s="757"/>
      <c r="AP327" s="757"/>
      <c r="AQ327" s="753"/>
      <c r="AR327" s="758"/>
      <c r="AS327" s="756"/>
      <c r="AT327" s="753"/>
      <c r="AU327" s="754"/>
      <c r="AV327" s="757"/>
      <c r="AW327" s="759"/>
      <c r="AX327" s="757"/>
      <c r="AY327" s="753"/>
      <c r="AZ327" s="755"/>
      <c r="BA327" s="759"/>
      <c r="BB327" s="760"/>
      <c r="BC327" s="128"/>
    </row>
    <row r="328" spans="1:55" ht="27" hidden="1" customHeight="1" thickBot="1">
      <c r="A328" s="2120" t="s">
        <v>61</v>
      </c>
      <c r="B328" s="2122"/>
      <c r="C328" s="2172" t="s">
        <v>60</v>
      </c>
      <c r="D328" s="2173"/>
      <c r="E328" s="1198"/>
      <c r="F328" s="2167"/>
      <c r="G328" s="1222" t="s">
        <v>49</v>
      </c>
      <c r="H328" s="499"/>
      <c r="I328" s="500"/>
      <c r="J328" s="501"/>
      <c r="K328" s="499"/>
      <c r="L328" s="500"/>
      <c r="M328" s="1878"/>
      <c r="N328" s="502"/>
      <c r="O328" s="1891" t="e">
        <f t="shared" si="1025"/>
        <v>#VALUE!</v>
      </c>
      <c r="P328" s="499"/>
      <c r="Q328" s="500"/>
      <c r="R328" s="502"/>
      <c r="S328" s="214"/>
      <c r="T328" s="214"/>
      <c r="U328" s="1153"/>
      <c r="V328" s="1152"/>
      <c r="W328" s="216"/>
      <c r="X328" s="1153"/>
      <c r="Y328" s="501"/>
      <c r="Z328" s="499"/>
      <c r="AA328" s="500"/>
      <c r="AB328" s="216"/>
      <c r="AC328" s="214"/>
      <c r="AD328" s="214"/>
      <c r="AE328" s="214"/>
      <c r="AF328" s="1153"/>
      <c r="AG328" s="216"/>
      <c r="AH328" s="214"/>
      <c r="AI328" s="214"/>
      <c r="AJ328" s="215"/>
      <c r="AK328" s="214"/>
      <c r="AL328" s="1153"/>
      <c r="AM328" s="215"/>
      <c r="AN328" s="214"/>
      <c r="AO328" s="214"/>
      <c r="AP328" s="214"/>
      <c r="AQ328" s="1153"/>
      <c r="AR328" s="217"/>
      <c r="AS328" s="216"/>
      <c r="AT328" s="1153"/>
      <c r="AU328" s="215"/>
      <c r="AV328" s="214"/>
      <c r="AW328" s="213"/>
      <c r="AX328" s="214"/>
      <c r="AY328" s="1153"/>
      <c r="AZ328" s="1152"/>
      <c r="BA328" s="213"/>
      <c r="BB328" s="212"/>
      <c r="BC328" s="211"/>
    </row>
    <row r="329" spans="1:55" ht="27" hidden="1" customHeight="1" thickBot="1">
      <c r="A329" s="1134"/>
      <c r="B329" s="99"/>
      <c r="C329" s="2174"/>
      <c r="D329" s="2175"/>
      <c r="E329" s="1199"/>
      <c r="F329" s="2168"/>
      <c r="G329" s="4" t="s">
        <v>53</v>
      </c>
      <c r="H329" s="99"/>
      <c r="I329" s="2"/>
      <c r="J329" s="100"/>
      <c r="K329" s="99"/>
      <c r="L329" s="2"/>
      <c r="M329" s="165"/>
      <c r="N329" s="98"/>
      <c r="O329" s="1891">
        <f t="shared" si="1025"/>
        <v>0</v>
      </c>
      <c r="P329" s="99"/>
      <c r="Q329" s="2"/>
      <c r="R329" s="98"/>
      <c r="S329" s="99"/>
      <c r="T329" s="99"/>
      <c r="U329" s="2"/>
      <c r="V329" s="164"/>
      <c r="W329" s="98"/>
      <c r="X329" s="2"/>
      <c r="Y329" s="100"/>
      <c r="Z329" s="99"/>
      <c r="AA329" s="2"/>
      <c r="AB329" s="98"/>
      <c r="AC329" s="99"/>
      <c r="AD329" s="99"/>
      <c r="AE329" s="99"/>
      <c r="AF329" s="2"/>
      <c r="AG329" s="98"/>
      <c r="AH329" s="99"/>
      <c r="AI329" s="99"/>
      <c r="AJ329" s="100"/>
      <c r="AK329" s="99"/>
      <c r="AL329" s="2"/>
      <c r="AM329" s="100"/>
      <c r="AN329" s="99"/>
      <c r="AO329" s="99"/>
      <c r="AP329" s="99"/>
      <c r="AQ329" s="2"/>
      <c r="AR329" s="165"/>
      <c r="AS329" s="98"/>
      <c r="AT329" s="2"/>
      <c r="AU329" s="100"/>
      <c r="AV329" s="99"/>
      <c r="AW329" s="163"/>
      <c r="AX329" s="99"/>
      <c r="AY329" s="2"/>
      <c r="AZ329" s="164"/>
      <c r="BA329" s="163"/>
      <c r="BB329" s="1158"/>
      <c r="BC329" s="162"/>
    </row>
    <row r="330" spans="1:55" ht="27" hidden="1" customHeight="1" thickBot="1">
      <c r="A330" s="2170"/>
      <c r="B330" s="2171"/>
      <c r="C330" s="2176"/>
      <c r="D330" s="2177"/>
      <c r="E330" s="161" t="s">
        <v>59</v>
      </c>
      <c r="F330" s="2169"/>
      <c r="G330" s="1225" t="s">
        <v>48</v>
      </c>
      <c r="H330" s="525"/>
      <c r="I330" s="1155"/>
      <c r="J330" s="526"/>
      <c r="K330" s="525"/>
      <c r="L330" s="1155"/>
      <c r="M330" s="1877"/>
      <c r="N330" s="527"/>
      <c r="O330" s="1891">
        <f t="shared" si="1025"/>
        <v>0</v>
      </c>
      <c r="P330" s="525"/>
      <c r="Q330" s="1155"/>
      <c r="R330" s="527"/>
      <c r="S330" s="118"/>
      <c r="T330" s="118"/>
      <c r="U330" s="120"/>
      <c r="V330" s="1139"/>
      <c r="W330" s="121"/>
      <c r="X330" s="120"/>
      <c r="Y330" s="526"/>
      <c r="Z330" s="525"/>
      <c r="AA330" s="1155"/>
      <c r="AB330" s="121"/>
      <c r="AC330" s="118"/>
      <c r="AD330" s="118"/>
      <c r="AE330" s="118"/>
      <c r="AF330" s="120"/>
      <c r="AG330" s="121"/>
      <c r="AH330" s="118"/>
      <c r="AI330" s="118"/>
      <c r="AJ330" s="119"/>
      <c r="AK330" s="118"/>
      <c r="AL330" s="120"/>
      <c r="AM330" s="119"/>
      <c r="AN330" s="118"/>
      <c r="AO330" s="118"/>
      <c r="AP330" s="118"/>
      <c r="AQ330" s="120"/>
      <c r="AR330" s="122"/>
      <c r="AS330" s="121"/>
      <c r="AT330" s="120"/>
      <c r="AU330" s="119"/>
      <c r="AV330" s="118"/>
      <c r="AW330" s="160"/>
      <c r="AX330" s="118"/>
      <c r="AY330" s="120"/>
      <c r="AZ330" s="1139"/>
      <c r="BA330" s="160"/>
      <c r="BB330" s="1140"/>
      <c r="BC330" s="159"/>
    </row>
    <row r="331" spans="1:55" ht="27" hidden="1" customHeight="1" thickBot="1">
      <c r="A331" s="2139" t="s">
        <v>44</v>
      </c>
      <c r="B331" s="2140"/>
      <c r="C331" s="2144" t="s">
        <v>43</v>
      </c>
      <c r="D331" s="2144"/>
      <c r="E331" s="2145"/>
      <c r="F331" s="2146"/>
      <c r="G331" s="2147"/>
      <c r="H331" s="110"/>
      <c r="I331" s="109"/>
      <c r="J331" s="111"/>
      <c r="K331" s="110"/>
      <c r="L331" s="109"/>
      <c r="M331" s="1876"/>
      <c r="N331" s="108"/>
      <c r="O331" s="1891">
        <f t="shared" si="1025"/>
        <v>0</v>
      </c>
      <c r="P331" s="110"/>
      <c r="Q331" s="109"/>
      <c r="R331" s="108"/>
      <c r="S331" s="746"/>
      <c r="T331" s="746"/>
      <c r="U331" s="742"/>
      <c r="V331" s="744"/>
      <c r="W331" s="745"/>
      <c r="X331" s="742"/>
      <c r="Y331" s="111"/>
      <c r="Z331" s="110"/>
      <c r="AA331" s="109"/>
      <c r="AB331" s="745"/>
      <c r="AC331" s="746"/>
      <c r="AD331" s="746"/>
      <c r="AE331" s="746"/>
      <c r="AF331" s="742"/>
      <c r="AG331" s="745"/>
      <c r="AH331" s="746"/>
      <c r="AI331" s="746"/>
      <c r="AJ331" s="743"/>
      <c r="AK331" s="746"/>
      <c r="AL331" s="742"/>
      <c r="AM331" s="743"/>
      <c r="AN331" s="746"/>
      <c r="AO331" s="746"/>
      <c r="AP331" s="746"/>
      <c r="AQ331" s="742"/>
      <c r="AR331" s="747"/>
      <c r="AS331" s="745"/>
      <c r="AT331" s="742"/>
      <c r="AU331" s="743"/>
      <c r="AV331" s="746"/>
      <c r="AW331" s="748"/>
      <c r="AX331" s="746"/>
      <c r="AY331" s="742"/>
      <c r="AZ331" s="744"/>
      <c r="BA331" s="748"/>
      <c r="BB331" s="749"/>
      <c r="BC331" s="166"/>
    </row>
    <row r="332" spans="1:55" ht="27" hidden="1" customHeight="1" thickBot="1">
      <c r="A332" s="2141"/>
      <c r="B332" s="2142"/>
      <c r="C332" s="2148" t="s">
        <v>42</v>
      </c>
      <c r="D332" s="2148"/>
      <c r="E332" s="2149"/>
      <c r="F332" s="2141"/>
      <c r="G332" s="2142"/>
      <c r="H332" s="99"/>
      <c r="I332" s="2"/>
      <c r="J332" s="100"/>
      <c r="K332" s="99"/>
      <c r="L332" s="2"/>
      <c r="M332" s="165"/>
      <c r="N332" s="98"/>
      <c r="O332" s="1891">
        <f t="shared" si="1025"/>
        <v>0</v>
      </c>
      <c r="P332" s="99"/>
      <c r="Q332" s="2"/>
      <c r="R332" s="98"/>
      <c r="S332" s="178"/>
      <c r="T332" s="178"/>
      <c r="U332" s="177"/>
      <c r="V332" s="751"/>
      <c r="W332" s="176"/>
      <c r="X332" s="177"/>
      <c r="Y332" s="100"/>
      <c r="Z332" s="99"/>
      <c r="AA332" s="2"/>
      <c r="AB332" s="176"/>
      <c r="AC332" s="178"/>
      <c r="AD332" s="178"/>
      <c r="AE332" s="178"/>
      <c r="AF332" s="177"/>
      <c r="AG332" s="176"/>
      <c r="AH332" s="178"/>
      <c r="AI332" s="178"/>
      <c r="AJ332" s="179"/>
      <c r="AK332" s="178"/>
      <c r="AL332" s="177"/>
      <c r="AM332" s="179"/>
      <c r="AN332" s="178"/>
      <c r="AO332" s="178"/>
      <c r="AP332" s="178"/>
      <c r="AQ332" s="177"/>
      <c r="AR332" s="752"/>
      <c r="AS332" s="176"/>
      <c r="AT332" s="177"/>
      <c r="AU332" s="179"/>
      <c r="AV332" s="178"/>
      <c r="AW332" s="776"/>
      <c r="AX332" s="178"/>
      <c r="AY332" s="177"/>
      <c r="AZ332" s="751"/>
      <c r="BA332" s="776"/>
      <c r="BB332" s="777"/>
      <c r="BC332" s="627"/>
    </row>
    <row r="333" spans="1:55" ht="27" hidden="1" customHeight="1" thickBot="1">
      <c r="A333" s="2098"/>
      <c r="B333" s="2143"/>
      <c r="C333" s="2150" t="s">
        <v>41</v>
      </c>
      <c r="D333" s="2150"/>
      <c r="E333" s="2151"/>
      <c r="F333" s="2152"/>
      <c r="G333" s="2153"/>
      <c r="H333" s="88"/>
      <c r="I333" s="87"/>
      <c r="J333" s="89"/>
      <c r="K333" s="88"/>
      <c r="L333" s="87"/>
      <c r="M333" s="132"/>
      <c r="N333" s="86"/>
      <c r="O333" s="1891">
        <f t="shared" si="1025"/>
        <v>0</v>
      </c>
      <c r="P333" s="88"/>
      <c r="Q333" s="87"/>
      <c r="R333" s="86"/>
      <c r="S333" s="757"/>
      <c r="T333" s="757"/>
      <c r="U333" s="753"/>
      <c r="V333" s="755"/>
      <c r="W333" s="756"/>
      <c r="X333" s="753"/>
      <c r="Y333" s="89"/>
      <c r="Z333" s="88"/>
      <c r="AA333" s="87"/>
      <c r="AB333" s="756"/>
      <c r="AC333" s="757"/>
      <c r="AD333" s="757"/>
      <c r="AE333" s="757"/>
      <c r="AF333" s="753"/>
      <c r="AG333" s="756"/>
      <c r="AH333" s="757"/>
      <c r="AI333" s="757"/>
      <c r="AJ333" s="754"/>
      <c r="AK333" s="757"/>
      <c r="AL333" s="753"/>
      <c r="AM333" s="754"/>
      <c r="AN333" s="757"/>
      <c r="AO333" s="757"/>
      <c r="AP333" s="757"/>
      <c r="AQ333" s="753"/>
      <c r="AR333" s="758"/>
      <c r="AS333" s="756"/>
      <c r="AT333" s="753"/>
      <c r="AU333" s="754"/>
      <c r="AV333" s="757"/>
      <c r="AW333" s="759"/>
      <c r="AX333" s="757"/>
      <c r="AY333" s="753"/>
      <c r="AZ333" s="755"/>
      <c r="BA333" s="759"/>
      <c r="BB333" s="760"/>
      <c r="BC333" s="128"/>
    </row>
    <row r="334" spans="1:55" ht="27" hidden="1" customHeight="1" thickBot="1">
      <c r="A334" s="2120" t="s">
        <v>22</v>
      </c>
      <c r="B334" s="2122"/>
      <c r="C334" s="2172" t="s">
        <v>58</v>
      </c>
      <c r="D334" s="2173"/>
      <c r="E334" s="1198"/>
      <c r="F334" s="2167"/>
      <c r="G334" s="1222" t="s">
        <v>49</v>
      </c>
      <c r="H334" s="499"/>
      <c r="I334" s="500"/>
      <c r="J334" s="501"/>
      <c r="K334" s="499"/>
      <c r="L334" s="500"/>
      <c r="M334" s="1878"/>
      <c r="N334" s="502"/>
      <c r="O334" s="1891" t="e">
        <f t="shared" si="1025"/>
        <v>#VALUE!</v>
      </c>
      <c r="P334" s="499"/>
      <c r="Q334" s="500"/>
      <c r="R334" s="502"/>
      <c r="S334" s="214"/>
      <c r="T334" s="214"/>
      <c r="U334" s="1153"/>
      <c r="V334" s="1152"/>
      <c r="W334" s="216"/>
      <c r="X334" s="1153"/>
      <c r="Y334" s="501"/>
      <c r="Z334" s="499"/>
      <c r="AA334" s="500"/>
      <c r="AB334" s="216"/>
      <c r="AC334" s="214"/>
      <c r="AD334" s="214"/>
      <c r="AE334" s="214"/>
      <c r="AF334" s="1153"/>
      <c r="AG334" s="216"/>
      <c r="AH334" s="214"/>
      <c r="AI334" s="214"/>
      <c r="AJ334" s="215"/>
      <c r="AK334" s="214"/>
      <c r="AL334" s="1153"/>
      <c r="AM334" s="215"/>
      <c r="AN334" s="214"/>
      <c r="AO334" s="214"/>
      <c r="AP334" s="214"/>
      <c r="AQ334" s="1153"/>
      <c r="AR334" s="217"/>
      <c r="AS334" s="216"/>
      <c r="AT334" s="1153"/>
      <c r="AU334" s="215"/>
      <c r="AV334" s="214"/>
      <c r="AW334" s="213"/>
      <c r="AX334" s="214"/>
      <c r="AY334" s="1153"/>
      <c r="AZ334" s="1152"/>
      <c r="BA334" s="213"/>
      <c r="BB334" s="212"/>
      <c r="BC334" s="211"/>
    </row>
    <row r="335" spans="1:55" ht="27" hidden="1" customHeight="1" thickBot="1">
      <c r="A335" s="1134"/>
      <c r="B335" s="99"/>
      <c r="C335" s="2174"/>
      <c r="D335" s="2175"/>
      <c r="E335" s="1199"/>
      <c r="F335" s="2168"/>
      <c r="G335" s="4" t="s">
        <v>53</v>
      </c>
      <c r="H335" s="99"/>
      <c r="I335" s="2"/>
      <c r="J335" s="100"/>
      <c r="K335" s="99"/>
      <c r="L335" s="2"/>
      <c r="M335" s="165"/>
      <c r="N335" s="98"/>
      <c r="O335" s="1891">
        <f t="shared" si="1025"/>
        <v>0</v>
      </c>
      <c r="P335" s="99"/>
      <c r="Q335" s="2"/>
      <c r="R335" s="98"/>
      <c r="S335" s="88"/>
      <c r="T335" s="88"/>
      <c r="U335" s="87"/>
      <c r="V335" s="131"/>
      <c r="W335" s="86"/>
      <c r="X335" s="2"/>
      <c r="Y335" s="100"/>
      <c r="Z335" s="99"/>
      <c r="AA335" s="2"/>
      <c r="AB335" s="86"/>
      <c r="AC335" s="88"/>
      <c r="AD335" s="88"/>
      <c r="AE335" s="88"/>
      <c r="AF335" s="87"/>
      <c r="AG335" s="86"/>
      <c r="AH335" s="99"/>
      <c r="AI335" s="88"/>
      <c r="AJ335" s="89"/>
      <c r="AK335" s="88"/>
      <c r="AL335" s="87"/>
      <c r="AM335" s="100"/>
      <c r="AN335" s="99"/>
      <c r="AO335" s="99"/>
      <c r="AP335" s="99"/>
      <c r="AQ335" s="87"/>
      <c r="AR335" s="132"/>
      <c r="AS335" s="86"/>
      <c r="AT335" s="87"/>
      <c r="AU335" s="89"/>
      <c r="AV335" s="88"/>
      <c r="AW335" s="163"/>
      <c r="AX335" s="99"/>
      <c r="AY335" s="2"/>
      <c r="AZ335" s="164"/>
      <c r="BA335" s="163"/>
      <c r="BB335" s="1158"/>
      <c r="BC335" s="162"/>
    </row>
    <row r="336" spans="1:55" ht="27" hidden="1" customHeight="1" thickBot="1">
      <c r="A336" s="2170"/>
      <c r="B336" s="2171"/>
      <c r="C336" s="2176"/>
      <c r="D336" s="2177"/>
      <c r="E336" s="161" t="s">
        <v>57</v>
      </c>
      <c r="F336" s="2169"/>
      <c r="G336" s="1225" t="s">
        <v>48</v>
      </c>
      <c r="H336" s="525"/>
      <c r="I336" s="1155"/>
      <c r="J336" s="526"/>
      <c r="K336" s="525"/>
      <c r="L336" s="1155"/>
      <c r="M336" s="1877"/>
      <c r="N336" s="527"/>
      <c r="O336" s="1891">
        <f t="shared" si="1025"/>
        <v>0</v>
      </c>
      <c r="P336" s="525"/>
      <c r="Q336" s="1155"/>
      <c r="R336" s="527"/>
      <c r="S336" s="118"/>
      <c r="T336" s="118"/>
      <c r="U336" s="120"/>
      <c r="V336" s="1139"/>
      <c r="W336" s="121"/>
      <c r="X336" s="120"/>
      <c r="Y336" s="526"/>
      <c r="Z336" s="525"/>
      <c r="AA336" s="1155"/>
      <c r="AB336" s="121"/>
      <c r="AC336" s="118"/>
      <c r="AD336" s="118"/>
      <c r="AE336" s="118"/>
      <c r="AF336" s="120"/>
      <c r="AG336" s="121"/>
      <c r="AH336" s="118"/>
      <c r="AI336" s="118"/>
      <c r="AJ336" s="119"/>
      <c r="AK336" s="118"/>
      <c r="AL336" s="120"/>
      <c r="AM336" s="119"/>
      <c r="AN336" s="118"/>
      <c r="AO336" s="118"/>
      <c r="AP336" s="118"/>
      <c r="AQ336" s="120"/>
      <c r="AR336" s="122"/>
      <c r="AS336" s="121"/>
      <c r="AT336" s="120"/>
      <c r="AU336" s="119"/>
      <c r="AV336" s="118"/>
      <c r="AW336" s="160"/>
      <c r="AX336" s="118"/>
      <c r="AY336" s="120"/>
      <c r="AZ336" s="1139"/>
      <c r="BA336" s="160"/>
      <c r="BB336" s="1140"/>
      <c r="BC336" s="159"/>
    </row>
    <row r="337" spans="1:55" ht="27" hidden="1" customHeight="1" thickBot="1">
      <c r="A337" s="2139" t="s">
        <v>44</v>
      </c>
      <c r="B337" s="2140"/>
      <c r="C337" s="2144" t="s">
        <v>43</v>
      </c>
      <c r="D337" s="2144"/>
      <c r="E337" s="2145"/>
      <c r="F337" s="2146"/>
      <c r="G337" s="2147"/>
      <c r="H337" s="110"/>
      <c r="I337" s="109"/>
      <c r="J337" s="111"/>
      <c r="K337" s="110"/>
      <c r="L337" s="109"/>
      <c r="M337" s="1876"/>
      <c r="N337" s="108"/>
      <c r="O337" s="1891">
        <f t="shared" si="1025"/>
        <v>0</v>
      </c>
      <c r="P337" s="110"/>
      <c r="Q337" s="109"/>
      <c r="R337" s="108"/>
      <c r="S337" s="746"/>
      <c r="T337" s="746"/>
      <c r="U337" s="742"/>
      <c r="V337" s="744"/>
      <c r="W337" s="745"/>
      <c r="X337" s="742"/>
      <c r="Y337" s="111"/>
      <c r="Z337" s="110"/>
      <c r="AA337" s="109"/>
      <c r="AB337" s="745"/>
      <c r="AC337" s="746"/>
      <c r="AD337" s="746"/>
      <c r="AE337" s="746"/>
      <c r="AF337" s="742"/>
      <c r="AG337" s="745"/>
      <c r="AH337" s="746"/>
      <c r="AI337" s="746"/>
      <c r="AJ337" s="743"/>
      <c r="AK337" s="746"/>
      <c r="AL337" s="742"/>
      <c r="AM337" s="743"/>
      <c r="AN337" s="746"/>
      <c r="AO337" s="746"/>
      <c r="AP337" s="746"/>
      <c r="AQ337" s="742"/>
      <c r="AR337" s="747"/>
      <c r="AS337" s="745"/>
      <c r="AT337" s="742"/>
      <c r="AU337" s="743"/>
      <c r="AV337" s="746"/>
      <c r="AW337" s="748"/>
      <c r="AX337" s="746"/>
      <c r="AY337" s="742"/>
      <c r="AZ337" s="744"/>
      <c r="BA337" s="748"/>
      <c r="BB337" s="749"/>
      <c r="BC337" s="587"/>
    </row>
    <row r="338" spans="1:55" ht="27" hidden="1" customHeight="1" thickBot="1">
      <c r="A338" s="2141"/>
      <c r="B338" s="2142"/>
      <c r="C338" s="2148" t="s">
        <v>42</v>
      </c>
      <c r="D338" s="2148"/>
      <c r="E338" s="2149"/>
      <c r="F338" s="2141"/>
      <c r="G338" s="2142"/>
      <c r="H338" s="99"/>
      <c r="I338" s="2"/>
      <c r="J338" s="100"/>
      <c r="K338" s="99"/>
      <c r="L338" s="2"/>
      <c r="M338" s="165"/>
      <c r="N338" s="98"/>
      <c r="O338" s="1891">
        <f t="shared" si="1025"/>
        <v>0</v>
      </c>
      <c r="P338" s="99"/>
      <c r="Q338" s="2"/>
      <c r="R338" s="98"/>
      <c r="S338" s="770"/>
      <c r="T338" s="770"/>
      <c r="U338" s="767"/>
      <c r="V338" s="773"/>
      <c r="W338" s="769"/>
      <c r="X338" s="177"/>
      <c r="Y338" s="100"/>
      <c r="Z338" s="99"/>
      <c r="AA338" s="2"/>
      <c r="AB338" s="769"/>
      <c r="AC338" s="770"/>
      <c r="AD338" s="770"/>
      <c r="AE338" s="770"/>
      <c r="AF338" s="767"/>
      <c r="AG338" s="769"/>
      <c r="AH338" s="770"/>
      <c r="AI338" s="770"/>
      <c r="AJ338" s="768"/>
      <c r="AK338" s="770"/>
      <c r="AL338" s="767"/>
      <c r="AM338" s="768"/>
      <c r="AN338" s="770"/>
      <c r="AO338" s="770"/>
      <c r="AP338" s="770"/>
      <c r="AQ338" s="767"/>
      <c r="AR338" s="771"/>
      <c r="AS338" s="769"/>
      <c r="AT338" s="767"/>
      <c r="AU338" s="768"/>
      <c r="AV338" s="770"/>
      <c r="AW338" s="776"/>
      <c r="AX338" s="178"/>
      <c r="AY338" s="177"/>
      <c r="AZ338" s="751"/>
      <c r="BA338" s="776"/>
      <c r="BB338" s="777"/>
      <c r="BC338" s="627"/>
    </row>
    <row r="339" spans="1:55" ht="27" hidden="1" customHeight="1" thickBot="1">
      <c r="A339" s="2098"/>
      <c r="B339" s="2143"/>
      <c r="C339" s="2150" t="s">
        <v>41</v>
      </c>
      <c r="D339" s="2150"/>
      <c r="E339" s="2151"/>
      <c r="F339" s="2152"/>
      <c r="G339" s="2153"/>
      <c r="H339" s="88"/>
      <c r="I339" s="87"/>
      <c r="J339" s="89"/>
      <c r="K339" s="88"/>
      <c r="L339" s="87"/>
      <c r="M339" s="132"/>
      <c r="N339" s="86"/>
      <c r="O339" s="1891">
        <f t="shared" si="1025"/>
        <v>0</v>
      </c>
      <c r="P339" s="88"/>
      <c r="Q339" s="87"/>
      <c r="R339" s="86"/>
      <c r="S339" s="757"/>
      <c r="T339" s="757"/>
      <c r="U339" s="753"/>
      <c r="V339" s="755"/>
      <c r="W339" s="756"/>
      <c r="X339" s="753"/>
      <c r="Y339" s="89"/>
      <c r="Z339" s="88"/>
      <c r="AA339" s="87"/>
      <c r="AB339" s="756"/>
      <c r="AC339" s="757"/>
      <c r="AD339" s="757"/>
      <c r="AE339" s="757"/>
      <c r="AF339" s="753"/>
      <c r="AG339" s="756"/>
      <c r="AH339" s="757"/>
      <c r="AI339" s="757"/>
      <c r="AJ339" s="754"/>
      <c r="AK339" s="757"/>
      <c r="AL339" s="753"/>
      <c r="AM339" s="754"/>
      <c r="AN339" s="757"/>
      <c r="AO339" s="757"/>
      <c r="AP339" s="757"/>
      <c r="AQ339" s="753"/>
      <c r="AR339" s="758"/>
      <c r="AS339" s="756"/>
      <c r="AT339" s="753"/>
      <c r="AU339" s="754"/>
      <c r="AV339" s="757"/>
      <c r="AW339" s="759"/>
      <c r="AX339" s="757"/>
      <c r="AY339" s="753"/>
      <c r="AZ339" s="755"/>
      <c r="BA339" s="759"/>
      <c r="BB339" s="760"/>
      <c r="BC339" s="708"/>
    </row>
    <row r="340" spans="1:55" ht="27" hidden="1" customHeight="1" thickBot="1">
      <c r="A340" s="2120" t="s">
        <v>56</v>
      </c>
      <c r="B340" s="2122"/>
      <c r="C340" s="2172" t="s">
        <v>55</v>
      </c>
      <c r="D340" s="2173"/>
      <c r="E340" s="1198"/>
      <c r="F340" s="2178"/>
      <c r="G340" s="1222" t="s">
        <v>49</v>
      </c>
      <c r="H340" s="499"/>
      <c r="I340" s="500"/>
      <c r="J340" s="501"/>
      <c r="K340" s="499"/>
      <c r="L340" s="500"/>
      <c r="M340" s="1878"/>
      <c r="N340" s="502"/>
      <c r="O340" s="1891">
        <f t="shared" si="1025"/>
        <v>0</v>
      </c>
      <c r="P340" s="499"/>
      <c r="Q340" s="500"/>
      <c r="R340" s="502"/>
      <c r="S340" s="214"/>
      <c r="T340" s="214"/>
      <c r="U340" s="1153"/>
      <c r="V340" s="1152"/>
      <c r="W340" s="216"/>
      <c r="X340" s="1153"/>
      <c r="Y340" s="501"/>
      <c r="Z340" s="499"/>
      <c r="AA340" s="500"/>
      <c r="AB340" s="216"/>
      <c r="AC340" s="214"/>
      <c r="AD340" s="214"/>
      <c r="AE340" s="214"/>
      <c r="AF340" s="1153"/>
      <c r="AG340" s="216"/>
      <c r="AH340" s="214"/>
      <c r="AI340" s="214"/>
      <c r="AJ340" s="215"/>
      <c r="AK340" s="214"/>
      <c r="AL340" s="1153"/>
      <c r="AM340" s="215"/>
      <c r="AN340" s="214"/>
      <c r="AO340" s="214"/>
      <c r="AP340" s="214"/>
      <c r="AQ340" s="1153"/>
      <c r="AR340" s="217"/>
      <c r="AS340" s="216"/>
      <c r="AT340" s="1153"/>
      <c r="AU340" s="215"/>
      <c r="AV340" s="214"/>
      <c r="AW340" s="213"/>
      <c r="AX340" s="214"/>
      <c r="AY340" s="1153"/>
      <c r="AZ340" s="1152"/>
      <c r="BA340" s="213"/>
      <c r="BB340" s="212"/>
      <c r="BC340" s="211"/>
    </row>
    <row r="341" spans="1:55" ht="27" hidden="1" customHeight="1" thickBot="1">
      <c r="A341" s="1134"/>
      <c r="B341" s="99"/>
      <c r="C341" s="2174"/>
      <c r="D341" s="2175"/>
      <c r="E341" s="1199"/>
      <c r="F341" s="2179"/>
      <c r="G341" s="4" t="s">
        <v>53</v>
      </c>
      <c r="H341" s="99"/>
      <c r="I341" s="2"/>
      <c r="J341" s="100"/>
      <c r="K341" s="99"/>
      <c r="L341" s="2"/>
      <c r="M341" s="165"/>
      <c r="N341" s="98"/>
      <c r="O341" s="1891">
        <f t="shared" si="1025"/>
        <v>0</v>
      </c>
      <c r="P341" s="99"/>
      <c r="Q341" s="2"/>
      <c r="R341" s="98"/>
      <c r="S341" s="99"/>
      <c r="T341" s="99"/>
      <c r="U341" s="2"/>
      <c r="V341" s="164"/>
      <c r="W341" s="98"/>
      <c r="X341" s="2"/>
      <c r="Y341" s="100"/>
      <c r="Z341" s="99"/>
      <c r="AA341" s="2"/>
      <c r="AB341" s="98"/>
      <c r="AC341" s="99"/>
      <c r="AD341" s="99"/>
      <c r="AE341" s="99"/>
      <c r="AF341" s="2"/>
      <c r="AG341" s="98"/>
      <c r="AH341" s="99"/>
      <c r="AI341" s="99"/>
      <c r="AJ341" s="100"/>
      <c r="AK341" s="99"/>
      <c r="AL341" s="2"/>
      <c r="AM341" s="100"/>
      <c r="AN341" s="99"/>
      <c r="AO341" s="99"/>
      <c r="AP341" s="99"/>
      <c r="AQ341" s="2"/>
      <c r="AR341" s="165"/>
      <c r="AS341" s="98"/>
      <c r="AT341" s="2"/>
      <c r="AU341" s="100"/>
      <c r="AV341" s="99"/>
      <c r="AW341" s="163"/>
      <c r="AX341" s="99"/>
      <c r="AY341" s="2"/>
      <c r="AZ341" s="164"/>
      <c r="BA341" s="163"/>
      <c r="BB341" s="1158"/>
      <c r="BC341" s="162"/>
    </row>
    <row r="342" spans="1:55" ht="27" hidden="1" customHeight="1" thickBot="1">
      <c r="A342" s="2170"/>
      <c r="B342" s="2171"/>
      <c r="C342" s="2176"/>
      <c r="D342" s="2177"/>
      <c r="E342" s="161" t="s">
        <v>54</v>
      </c>
      <c r="F342" s="2180"/>
      <c r="G342" s="1225" t="s">
        <v>48</v>
      </c>
      <c r="H342" s="525"/>
      <c r="I342" s="1155"/>
      <c r="J342" s="526"/>
      <c r="K342" s="525"/>
      <c r="L342" s="1155"/>
      <c r="M342" s="1877"/>
      <c r="N342" s="527"/>
      <c r="O342" s="1891">
        <f t="shared" si="1025"/>
        <v>0</v>
      </c>
      <c r="P342" s="525"/>
      <c r="Q342" s="1155"/>
      <c r="R342" s="527"/>
      <c r="S342" s="118"/>
      <c r="T342" s="118"/>
      <c r="U342" s="120"/>
      <c r="V342" s="1139"/>
      <c r="W342" s="121"/>
      <c r="X342" s="120"/>
      <c r="Y342" s="526"/>
      <c r="Z342" s="525"/>
      <c r="AA342" s="1155"/>
      <c r="AB342" s="121"/>
      <c r="AC342" s="118"/>
      <c r="AD342" s="118"/>
      <c r="AE342" s="118"/>
      <c r="AF342" s="120"/>
      <c r="AG342" s="121"/>
      <c r="AH342" s="118"/>
      <c r="AI342" s="118"/>
      <c r="AJ342" s="119"/>
      <c r="AK342" s="118"/>
      <c r="AL342" s="120"/>
      <c r="AM342" s="119"/>
      <c r="AN342" s="118"/>
      <c r="AO342" s="118"/>
      <c r="AP342" s="118"/>
      <c r="AQ342" s="120"/>
      <c r="AR342" s="122"/>
      <c r="AS342" s="121"/>
      <c r="AT342" s="120"/>
      <c r="AU342" s="119"/>
      <c r="AV342" s="118"/>
      <c r="AW342" s="160"/>
      <c r="AX342" s="118"/>
      <c r="AY342" s="120"/>
      <c r="AZ342" s="1139"/>
      <c r="BA342" s="160"/>
      <c r="BB342" s="1140"/>
      <c r="BC342" s="159"/>
    </row>
    <row r="343" spans="1:55" ht="27" hidden="1" customHeight="1" thickBot="1">
      <c r="A343" s="2139" t="s">
        <v>44</v>
      </c>
      <c r="B343" s="2140"/>
      <c r="C343" s="2144" t="s">
        <v>43</v>
      </c>
      <c r="D343" s="2144"/>
      <c r="E343" s="2145"/>
      <c r="F343" s="2146"/>
      <c r="G343" s="2147"/>
      <c r="H343" s="110"/>
      <c r="I343" s="109"/>
      <c r="J343" s="111"/>
      <c r="K343" s="110"/>
      <c r="L343" s="109"/>
      <c r="M343" s="1876"/>
      <c r="N343" s="108"/>
      <c r="O343" s="1891">
        <f t="shared" ref="O343:O348" si="1026">SUM(O242,O197,O117,O189,O249,O99,O105,O236,O62,O255,O56)</f>
        <v>0</v>
      </c>
      <c r="P343" s="110"/>
      <c r="Q343" s="109"/>
      <c r="R343" s="108"/>
      <c r="S343" s="746"/>
      <c r="T343" s="746"/>
      <c r="U343" s="742"/>
      <c r="V343" s="744"/>
      <c r="W343" s="745"/>
      <c r="X343" s="742"/>
      <c r="Y343" s="111"/>
      <c r="Z343" s="110"/>
      <c r="AA343" s="109"/>
      <c r="AB343" s="745"/>
      <c r="AC343" s="746"/>
      <c r="AD343" s="746"/>
      <c r="AE343" s="746"/>
      <c r="AF343" s="742"/>
      <c r="AG343" s="745"/>
      <c r="AH343" s="746"/>
      <c r="AI343" s="746"/>
      <c r="AJ343" s="743"/>
      <c r="AK343" s="746"/>
      <c r="AL343" s="742"/>
      <c r="AM343" s="743"/>
      <c r="AN343" s="746"/>
      <c r="AO343" s="746"/>
      <c r="AP343" s="746"/>
      <c r="AQ343" s="742"/>
      <c r="AR343" s="747"/>
      <c r="AS343" s="745"/>
      <c r="AT343" s="742"/>
      <c r="AU343" s="743"/>
      <c r="AV343" s="746"/>
      <c r="AW343" s="748"/>
      <c r="AX343" s="746"/>
      <c r="AY343" s="742"/>
      <c r="AZ343" s="744"/>
      <c r="BA343" s="748"/>
      <c r="BB343" s="749"/>
      <c r="BC343" s="166"/>
    </row>
    <row r="344" spans="1:55" ht="27" hidden="1" customHeight="1" thickBot="1">
      <c r="A344" s="2141"/>
      <c r="B344" s="2142"/>
      <c r="C344" s="2148" t="s">
        <v>42</v>
      </c>
      <c r="D344" s="2148"/>
      <c r="E344" s="2149"/>
      <c r="F344" s="2141"/>
      <c r="G344" s="2142"/>
      <c r="H344" s="99"/>
      <c r="I344" s="2"/>
      <c r="J344" s="100"/>
      <c r="K344" s="99"/>
      <c r="L344" s="2"/>
      <c r="M344" s="165"/>
      <c r="N344" s="98"/>
      <c r="O344" s="1891">
        <f t="shared" si="1026"/>
        <v>0</v>
      </c>
      <c r="P344" s="99"/>
      <c r="Q344" s="2"/>
      <c r="R344" s="98"/>
      <c r="S344" s="178"/>
      <c r="T344" s="178"/>
      <c r="U344" s="177"/>
      <c r="V344" s="751"/>
      <c r="W344" s="176"/>
      <c r="X344" s="177"/>
      <c r="Y344" s="100"/>
      <c r="Z344" s="99"/>
      <c r="AA344" s="2"/>
      <c r="AB344" s="176"/>
      <c r="AC344" s="178"/>
      <c r="AD344" s="178"/>
      <c r="AE344" s="178"/>
      <c r="AF344" s="177"/>
      <c r="AG344" s="176"/>
      <c r="AH344" s="178"/>
      <c r="AI344" s="178"/>
      <c r="AJ344" s="179"/>
      <c r="AK344" s="178"/>
      <c r="AL344" s="177"/>
      <c r="AM344" s="179"/>
      <c r="AN344" s="178"/>
      <c r="AO344" s="178"/>
      <c r="AP344" s="178"/>
      <c r="AQ344" s="177"/>
      <c r="AR344" s="752"/>
      <c r="AS344" s="176"/>
      <c r="AT344" s="177"/>
      <c r="AU344" s="179"/>
      <c r="AV344" s="178"/>
      <c r="AW344" s="776"/>
      <c r="AX344" s="178"/>
      <c r="AY344" s="177"/>
      <c r="AZ344" s="751"/>
      <c r="BA344" s="776"/>
      <c r="BB344" s="777"/>
      <c r="BC344" s="627"/>
    </row>
    <row r="345" spans="1:55" ht="27" hidden="1" customHeight="1" thickBot="1">
      <c r="A345" s="2098"/>
      <c r="B345" s="2143"/>
      <c r="C345" s="2150" t="s">
        <v>41</v>
      </c>
      <c r="D345" s="2150"/>
      <c r="E345" s="2151"/>
      <c r="F345" s="2152"/>
      <c r="G345" s="2153"/>
      <c r="H345" s="88"/>
      <c r="I345" s="87"/>
      <c r="J345" s="89"/>
      <c r="K345" s="88"/>
      <c r="L345" s="87"/>
      <c r="M345" s="132"/>
      <c r="N345" s="86"/>
      <c r="O345" s="1891">
        <f t="shared" si="1026"/>
        <v>0</v>
      </c>
      <c r="P345" s="88"/>
      <c r="Q345" s="87"/>
      <c r="R345" s="86"/>
      <c r="S345" s="757"/>
      <c r="T345" s="757"/>
      <c r="U345" s="753"/>
      <c r="V345" s="755"/>
      <c r="W345" s="756"/>
      <c r="X345" s="753"/>
      <c r="Y345" s="89"/>
      <c r="Z345" s="88"/>
      <c r="AA345" s="87"/>
      <c r="AB345" s="756"/>
      <c r="AC345" s="757"/>
      <c r="AD345" s="757"/>
      <c r="AE345" s="757"/>
      <c r="AF345" s="753"/>
      <c r="AG345" s="756"/>
      <c r="AH345" s="757"/>
      <c r="AI345" s="757"/>
      <c r="AJ345" s="754"/>
      <c r="AK345" s="757"/>
      <c r="AL345" s="753"/>
      <c r="AM345" s="754"/>
      <c r="AN345" s="757"/>
      <c r="AO345" s="757"/>
      <c r="AP345" s="757"/>
      <c r="AQ345" s="753"/>
      <c r="AR345" s="758"/>
      <c r="AS345" s="756"/>
      <c r="AT345" s="753"/>
      <c r="AU345" s="754"/>
      <c r="AV345" s="757"/>
      <c r="AW345" s="759"/>
      <c r="AX345" s="757"/>
      <c r="AY345" s="753"/>
      <c r="AZ345" s="755"/>
      <c r="BA345" s="759"/>
      <c r="BB345" s="760"/>
      <c r="BC345" s="128"/>
    </row>
    <row r="346" spans="1:55" ht="27" hidden="1" customHeight="1" thickBot="1">
      <c r="A346" s="2120"/>
      <c r="B346" s="2122"/>
      <c r="C346" s="2172"/>
      <c r="D346" s="2173"/>
      <c r="E346" s="1198"/>
      <c r="F346" s="2167"/>
      <c r="G346" s="1222" t="s">
        <v>49</v>
      </c>
      <c r="H346" s="499"/>
      <c r="I346" s="500"/>
      <c r="J346" s="501"/>
      <c r="K346" s="499"/>
      <c r="L346" s="500"/>
      <c r="M346" s="1878"/>
      <c r="N346" s="502"/>
      <c r="O346" s="1891">
        <f t="shared" si="1026"/>
        <v>0</v>
      </c>
      <c r="P346" s="499"/>
      <c r="Q346" s="500"/>
      <c r="R346" s="502"/>
      <c r="S346" s="214"/>
      <c r="T346" s="214"/>
      <c r="U346" s="1153"/>
      <c r="V346" s="1152"/>
      <c r="W346" s="216"/>
      <c r="X346" s="1153"/>
      <c r="Y346" s="501"/>
      <c r="Z346" s="499"/>
      <c r="AA346" s="500"/>
      <c r="AB346" s="763"/>
      <c r="AC346" s="764"/>
      <c r="AD346" s="764"/>
      <c r="AE346" s="764"/>
      <c r="AF346" s="1153"/>
      <c r="AG346" s="216"/>
      <c r="AH346" s="214"/>
      <c r="AI346" s="764"/>
      <c r="AJ346" s="227"/>
      <c r="AK346" s="214"/>
      <c r="AL346" s="1153"/>
      <c r="AM346" s="215"/>
      <c r="AN346" s="214"/>
      <c r="AO346" s="214"/>
      <c r="AP346" s="214"/>
      <c r="AQ346" s="1153"/>
      <c r="AR346" s="217"/>
      <c r="AS346" s="216"/>
      <c r="AT346" s="1153"/>
      <c r="AU346" s="215"/>
      <c r="AV346" s="214"/>
      <c r="AW346" s="213"/>
      <c r="AX346" s="214"/>
      <c r="AY346" s="1153"/>
      <c r="AZ346" s="1152"/>
      <c r="BA346" s="213"/>
      <c r="BB346" s="212"/>
      <c r="BC346" s="211"/>
    </row>
    <row r="347" spans="1:55" ht="27" hidden="1" customHeight="1" thickBot="1">
      <c r="A347" s="1134"/>
      <c r="B347" s="99"/>
      <c r="C347" s="2174"/>
      <c r="D347" s="2175"/>
      <c r="E347" s="1199"/>
      <c r="F347" s="2168"/>
      <c r="G347" s="4" t="s">
        <v>53</v>
      </c>
      <c r="H347" s="99"/>
      <c r="I347" s="2"/>
      <c r="J347" s="100"/>
      <c r="K347" s="99"/>
      <c r="L347" s="2"/>
      <c r="M347" s="165"/>
      <c r="N347" s="98"/>
      <c r="O347" s="1891">
        <f t="shared" si="1026"/>
        <v>0</v>
      </c>
      <c r="P347" s="99"/>
      <c r="Q347" s="2"/>
      <c r="R347" s="98"/>
      <c r="S347" s="88"/>
      <c r="T347" s="88"/>
      <c r="U347" s="87"/>
      <c r="V347" s="131"/>
      <c r="W347" s="86"/>
      <c r="X347" s="2"/>
      <c r="Y347" s="100"/>
      <c r="Z347" s="99"/>
      <c r="AA347" s="2"/>
      <c r="AB347" s="769"/>
      <c r="AC347" s="770"/>
      <c r="AD347" s="770"/>
      <c r="AE347" s="770"/>
      <c r="AF347" s="2"/>
      <c r="AG347" s="98"/>
      <c r="AH347" s="99"/>
      <c r="AI347" s="770"/>
      <c r="AJ347" s="768"/>
      <c r="AK347" s="99"/>
      <c r="AL347" s="2"/>
      <c r="AM347" s="100"/>
      <c r="AN347" s="99"/>
      <c r="AO347" s="99"/>
      <c r="AP347" s="99"/>
      <c r="AQ347" s="87"/>
      <c r="AR347" s="132"/>
      <c r="AS347" s="86"/>
      <c r="AT347" s="87"/>
      <c r="AU347" s="89"/>
      <c r="AV347" s="88"/>
      <c r="AW347" s="163"/>
      <c r="AX347" s="99"/>
      <c r="AY347" s="2"/>
      <c r="AZ347" s="164"/>
      <c r="BA347" s="163"/>
      <c r="BB347" s="1158"/>
      <c r="BC347" s="162"/>
    </row>
    <row r="348" spans="1:55" ht="27" hidden="1" customHeight="1" thickBot="1">
      <c r="A348" s="2170"/>
      <c r="B348" s="2171"/>
      <c r="C348" s="2176"/>
      <c r="D348" s="2177"/>
      <c r="E348" s="161"/>
      <c r="F348" s="2169"/>
      <c r="G348" s="1225" t="s">
        <v>48</v>
      </c>
      <c r="H348" s="525"/>
      <c r="I348" s="1155"/>
      <c r="J348" s="526"/>
      <c r="K348" s="525"/>
      <c r="L348" s="1155"/>
      <c r="M348" s="1877"/>
      <c r="N348" s="527"/>
      <c r="O348" s="1891">
        <f t="shared" si="1026"/>
        <v>0</v>
      </c>
      <c r="P348" s="525"/>
      <c r="Q348" s="1155"/>
      <c r="R348" s="527"/>
      <c r="S348" s="118"/>
      <c r="T348" s="118"/>
      <c r="U348" s="120"/>
      <c r="V348" s="1139"/>
      <c r="W348" s="121"/>
      <c r="X348" s="120"/>
      <c r="Y348" s="528"/>
      <c r="Z348" s="529"/>
      <c r="AA348" s="1154"/>
      <c r="AB348" s="756"/>
      <c r="AC348" s="757"/>
      <c r="AD348" s="757"/>
      <c r="AE348" s="757"/>
      <c r="AF348" s="120"/>
      <c r="AG348" s="121"/>
      <c r="AH348" s="118"/>
      <c r="AI348" s="757"/>
      <c r="AJ348" s="754"/>
      <c r="AK348" s="118"/>
      <c r="AL348" s="120"/>
      <c r="AM348" s="119"/>
      <c r="AN348" s="118"/>
      <c r="AO348" s="118"/>
      <c r="AP348" s="118"/>
      <c r="AQ348" s="120"/>
      <c r="AR348" s="122"/>
      <c r="AS348" s="121"/>
      <c r="AT348" s="120"/>
      <c r="AU348" s="119"/>
      <c r="AV348" s="118"/>
      <c r="AW348" s="160"/>
      <c r="AX348" s="118"/>
      <c r="AY348" s="120"/>
      <c r="AZ348" s="1139"/>
      <c r="BA348" s="160"/>
      <c r="BB348" s="1140"/>
      <c r="BC348" s="159"/>
    </row>
    <row r="349" spans="1:55" ht="27" hidden="1" customHeight="1" thickBot="1">
      <c r="A349" s="2139" t="s">
        <v>44</v>
      </c>
      <c r="B349" s="2140"/>
      <c r="C349" s="2144" t="s">
        <v>43</v>
      </c>
      <c r="D349" s="2144"/>
      <c r="E349" s="2145"/>
      <c r="F349" s="2146"/>
      <c r="G349" s="2147"/>
      <c r="H349" s="110"/>
      <c r="I349" s="109"/>
      <c r="J349" s="111"/>
      <c r="K349" s="110"/>
      <c r="L349" s="109"/>
      <c r="M349" s="1876"/>
      <c r="N349" s="108"/>
      <c r="O349" s="1891">
        <f t="shared" ref="O349:O362" si="1027">SUM(O248,O203,O123,O197,O255,O105,O111,O242,O68,O261,O62)</f>
        <v>0</v>
      </c>
      <c r="P349" s="110"/>
      <c r="Q349" s="109"/>
      <c r="R349" s="108"/>
      <c r="S349" s="746"/>
      <c r="T349" s="746"/>
      <c r="U349" s="742"/>
      <c r="V349" s="744"/>
      <c r="W349" s="745"/>
      <c r="X349" s="742"/>
      <c r="Y349" s="111"/>
      <c r="Z349" s="110"/>
      <c r="AA349" s="109"/>
      <c r="AB349" s="745"/>
      <c r="AC349" s="746"/>
      <c r="AD349" s="746"/>
      <c r="AE349" s="746"/>
      <c r="AF349" s="742"/>
      <c r="AG349" s="745"/>
      <c r="AH349" s="746"/>
      <c r="AI349" s="746"/>
      <c r="AJ349" s="743"/>
      <c r="AK349" s="746"/>
      <c r="AL349" s="742"/>
      <c r="AM349" s="743"/>
      <c r="AN349" s="746"/>
      <c r="AO349" s="746"/>
      <c r="AP349" s="746"/>
      <c r="AQ349" s="742"/>
      <c r="AR349" s="747"/>
      <c r="AS349" s="745"/>
      <c r="AT349" s="742"/>
      <c r="AU349" s="743"/>
      <c r="AV349" s="746"/>
      <c r="AW349" s="748"/>
      <c r="AX349" s="746"/>
      <c r="AY349" s="742"/>
      <c r="AZ349" s="744"/>
      <c r="BA349" s="748"/>
      <c r="BB349" s="749"/>
      <c r="BC349" s="587"/>
    </row>
    <row r="350" spans="1:55" ht="27" hidden="1" customHeight="1" thickBot="1">
      <c r="A350" s="2141"/>
      <c r="B350" s="2142"/>
      <c r="C350" s="2148" t="s">
        <v>42</v>
      </c>
      <c r="D350" s="2148"/>
      <c r="E350" s="2149"/>
      <c r="F350" s="2141"/>
      <c r="G350" s="2142"/>
      <c r="H350" s="99"/>
      <c r="I350" s="2"/>
      <c r="J350" s="100"/>
      <c r="K350" s="99"/>
      <c r="L350" s="2"/>
      <c r="M350" s="165"/>
      <c r="N350" s="98"/>
      <c r="O350" s="1891">
        <f t="shared" si="1027"/>
        <v>0</v>
      </c>
      <c r="P350" s="99"/>
      <c r="Q350" s="2"/>
      <c r="R350" s="98"/>
      <c r="S350" s="770"/>
      <c r="T350" s="770"/>
      <c r="U350" s="767"/>
      <c r="V350" s="773"/>
      <c r="W350" s="769"/>
      <c r="X350" s="177"/>
      <c r="Y350" s="100"/>
      <c r="Z350" s="99"/>
      <c r="AA350" s="2"/>
      <c r="AB350" s="769"/>
      <c r="AC350" s="770"/>
      <c r="AD350" s="770"/>
      <c r="AE350" s="770"/>
      <c r="AF350" s="767"/>
      <c r="AG350" s="769"/>
      <c r="AH350" s="770"/>
      <c r="AI350" s="770"/>
      <c r="AJ350" s="768"/>
      <c r="AK350" s="770"/>
      <c r="AL350" s="767"/>
      <c r="AM350" s="768"/>
      <c r="AN350" s="770"/>
      <c r="AO350" s="770"/>
      <c r="AP350" s="770"/>
      <c r="AQ350" s="767"/>
      <c r="AR350" s="771"/>
      <c r="AS350" s="769"/>
      <c r="AT350" s="767"/>
      <c r="AU350" s="768"/>
      <c r="AV350" s="770"/>
      <c r="AW350" s="776"/>
      <c r="AX350" s="178"/>
      <c r="AY350" s="177"/>
      <c r="AZ350" s="751"/>
      <c r="BA350" s="776"/>
      <c r="BB350" s="777"/>
      <c r="BC350" s="627"/>
    </row>
    <row r="351" spans="1:55" ht="27" hidden="1" customHeight="1" thickBot="1">
      <c r="A351" s="2098"/>
      <c r="B351" s="2143"/>
      <c r="C351" s="2150" t="s">
        <v>41</v>
      </c>
      <c r="D351" s="2150"/>
      <c r="E351" s="2151"/>
      <c r="F351" s="2152"/>
      <c r="G351" s="2153"/>
      <c r="H351" s="88"/>
      <c r="I351" s="87"/>
      <c r="J351" s="89"/>
      <c r="K351" s="88"/>
      <c r="L351" s="87"/>
      <c r="M351" s="132"/>
      <c r="N351" s="86"/>
      <c r="O351" s="1891">
        <f t="shared" si="1027"/>
        <v>20</v>
      </c>
      <c r="P351" s="88"/>
      <c r="Q351" s="87"/>
      <c r="R351" s="86"/>
      <c r="S351" s="821"/>
      <c r="T351" s="821"/>
      <c r="U351" s="817"/>
      <c r="V351" s="819"/>
      <c r="W351" s="820"/>
      <c r="X351" s="817"/>
      <c r="Y351" s="89"/>
      <c r="Z351" s="88"/>
      <c r="AA351" s="87"/>
      <c r="AB351" s="820"/>
      <c r="AC351" s="821"/>
      <c r="AD351" s="821"/>
      <c r="AE351" s="821"/>
      <c r="AF351" s="817"/>
      <c r="AG351" s="820"/>
      <c r="AH351" s="821"/>
      <c r="AI351" s="821"/>
      <c r="AJ351" s="818"/>
      <c r="AK351" s="821"/>
      <c r="AL351" s="817"/>
      <c r="AM351" s="818"/>
      <c r="AN351" s="821"/>
      <c r="AO351" s="821"/>
      <c r="AP351" s="821"/>
      <c r="AQ351" s="817"/>
      <c r="AR351" s="822"/>
      <c r="AS351" s="820"/>
      <c r="AT351" s="817"/>
      <c r="AU351" s="818"/>
      <c r="AV351" s="821"/>
      <c r="AW351" s="823"/>
      <c r="AX351" s="821"/>
      <c r="AY351" s="817"/>
      <c r="AZ351" s="819"/>
      <c r="BA351" s="823"/>
      <c r="BB351" s="824"/>
      <c r="BC351" s="632"/>
    </row>
    <row r="352" spans="1:55" ht="27" hidden="1" customHeight="1" thickBot="1">
      <c r="A352" s="2154" t="s">
        <v>52</v>
      </c>
      <c r="B352" s="2155"/>
      <c r="C352" s="2155"/>
      <c r="D352" s="2155"/>
      <c r="E352" s="2155"/>
      <c r="F352" s="2155"/>
      <c r="G352" s="2156"/>
      <c r="H352" s="155"/>
      <c r="I352" s="1160"/>
      <c r="J352" s="156"/>
      <c r="K352" s="155"/>
      <c r="L352" s="1160"/>
      <c r="M352" s="1879"/>
      <c r="N352" s="157"/>
      <c r="O352" s="1891">
        <f t="shared" si="1027"/>
        <v>15</v>
      </c>
      <c r="P352" s="155"/>
      <c r="Q352" s="1160"/>
      <c r="R352" s="157"/>
      <c r="S352" s="199"/>
      <c r="T352" s="199"/>
      <c r="U352" s="198"/>
      <c r="V352" s="468"/>
      <c r="W352" s="200"/>
      <c r="X352" s="198"/>
      <c r="Y352" s="156"/>
      <c r="Z352" s="155"/>
      <c r="AA352" s="1160"/>
      <c r="AB352" s="511"/>
      <c r="AC352" s="199"/>
      <c r="AD352" s="199"/>
      <c r="AE352" s="199"/>
      <c r="AF352" s="198"/>
      <c r="AG352" s="200"/>
      <c r="AH352" s="199"/>
      <c r="AI352" s="199"/>
      <c r="AJ352" s="201"/>
      <c r="AK352" s="199"/>
      <c r="AL352" s="198"/>
      <c r="AM352" s="201"/>
      <c r="AN352" s="199"/>
      <c r="AO352" s="199"/>
      <c r="AP352" s="199"/>
      <c r="AQ352" s="198"/>
      <c r="AR352" s="465"/>
      <c r="AS352" s="200"/>
      <c r="AT352" s="198"/>
      <c r="AU352" s="201"/>
      <c r="AV352" s="199"/>
      <c r="AW352" s="464"/>
      <c r="AX352" s="199"/>
      <c r="AY352" s="198"/>
      <c r="AZ352" s="468"/>
      <c r="BA352" s="464"/>
      <c r="BB352" s="463"/>
      <c r="BC352" s="530"/>
    </row>
    <row r="353" spans="1:55" ht="27" hidden="1" customHeight="1" thickBot="1">
      <c r="A353" s="2157" t="s">
        <v>51</v>
      </c>
      <c r="B353" s="2114"/>
      <c r="C353" s="2114"/>
      <c r="D353" s="2114"/>
      <c r="E353" s="2114"/>
      <c r="F353" s="2114"/>
      <c r="G353" s="2115"/>
      <c r="H353" s="1128"/>
      <c r="I353" s="153"/>
      <c r="J353" s="4"/>
      <c r="K353" s="1128"/>
      <c r="L353" s="153"/>
      <c r="M353" s="1880"/>
      <c r="N353" s="154"/>
      <c r="O353" s="1891">
        <f t="shared" si="1027"/>
        <v>20</v>
      </c>
      <c r="P353" s="1128"/>
      <c r="Q353" s="153"/>
      <c r="R353" s="154"/>
      <c r="S353" s="783"/>
      <c r="T353" s="783"/>
      <c r="U353" s="779"/>
      <c r="V353" s="781"/>
      <c r="W353" s="782"/>
      <c r="X353" s="779"/>
      <c r="Y353" s="4"/>
      <c r="Z353" s="1128"/>
      <c r="AA353" s="153"/>
      <c r="AB353" s="782"/>
      <c r="AC353" s="783"/>
      <c r="AD353" s="783"/>
      <c r="AE353" s="783"/>
      <c r="AF353" s="779"/>
      <c r="AG353" s="782"/>
      <c r="AH353" s="783"/>
      <c r="AI353" s="783"/>
      <c r="AJ353" s="780"/>
      <c r="AK353" s="783"/>
      <c r="AL353" s="779"/>
      <c r="AM353" s="780"/>
      <c r="AN353" s="783"/>
      <c r="AO353" s="783"/>
      <c r="AP353" s="783"/>
      <c r="AQ353" s="779"/>
      <c r="AR353" s="784"/>
      <c r="AS353" s="782"/>
      <c r="AT353" s="779"/>
      <c r="AU353" s="780"/>
      <c r="AV353" s="783"/>
      <c r="AW353" s="785"/>
      <c r="AX353" s="783"/>
      <c r="AY353" s="779"/>
      <c r="AZ353" s="781"/>
      <c r="BA353" s="785"/>
      <c r="BB353" s="786"/>
      <c r="BC353" s="787"/>
    </row>
    <row r="354" spans="1:55" ht="27" hidden="1" customHeight="1" thickBot="1">
      <c r="A354" s="2158" t="s">
        <v>50</v>
      </c>
      <c r="B354" s="2159"/>
      <c r="C354" s="2159"/>
      <c r="D354" s="2159"/>
      <c r="E354" s="2159"/>
      <c r="F354" s="2159"/>
      <c r="G354" s="2160"/>
      <c r="H354" s="1144"/>
      <c r="I354" s="150"/>
      <c r="J354" s="151"/>
      <c r="K354" s="1144"/>
      <c r="L354" s="150"/>
      <c r="M354" s="1881"/>
      <c r="N354" s="152"/>
      <c r="O354" s="1891">
        <f t="shared" si="1027"/>
        <v>20</v>
      </c>
      <c r="P354" s="1144"/>
      <c r="Q354" s="150"/>
      <c r="R354" s="152"/>
      <c r="S354" s="534"/>
      <c r="T354" s="534"/>
      <c r="U354" s="531"/>
      <c r="V354" s="532"/>
      <c r="W354" s="533"/>
      <c r="X354" s="531"/>
      <c r="Y354" s="151"/>
      <c r="Z354" s="1144"/>
      <c r="AA354" s="150"/>
      <c r="AB354" s="533"/>
      <c r="AC354" s="534"/>
      <c r="AD354" s="534"/>
      <c r="AE354" s="534"/>
      <c r="AF354" s="531"/>
      <c r="AG354" s="533"/>
      <c r="AH354" s="534"/>
      <c r="AI354" s="534"/>
      <c r="AJ354" s="517"/>
      <c r="AK354" s="534"/>
      <c r="AL354" s="531"/>
      <c r="AM354" s="517"/>
      <c r="AN354" s="534"/>
      <c r="AO354" s="534"/>
      <c r="AP354" s="534"/>
      <c r="AQ354" s="531"/>
      <c r="AR354" s="535"/>
      <c r="AS354" s="533"/>
      <c r="AT354" s="531"/>
      <c r="AU354" s="517"/>
      <c r="AV354" s="534"/>
      <c r="AW354" s="536"/>
      <c r="AX354" s="534"/>
      <c r="AY354" s="531"/>
      <c r="AZ354" s="532"/>
      <c r="BA354" s="536"/>
      <c r="BB354" s="537"/>
      <c r="BC354" s="519"/>
    </row>
    <row r="355" spans="1:55" ht="27" hidden="1" customHeight="1" thickBot="1">
      <c r="A355" s="2120" t="s">
        <v>24</v>
      </c>
      <c r="B355" s="2122"/>
      <c r="C355" s="2161" t="s">
        <v>23</v>
      </c>
      <c r="D355" s="2162"/>
      <c r="E355" s="1206"/>
      <c r="F355" s="2167"/>
      <c r="G355" s="1222" t="s">
        <v>49</v>
      </c>
      <c r="H355" s="499"/>
      <c r="I355" s="500"/>
      <c r="J355" s="501"/>
      <c r="K355" s="499"/>
      <c r="L355" s="500"/>
      <c r="M355" s="1878"/>
      <c r="N355" s="502"/>
      <c r="O355" s="1891">
        <f t="shared" si="1027"/>
        <v>30</v>
      </c>
      <c r="P355" s="499"/>
      <c r="Q355" s="500"/>
      <c r="R355" s="502"/>
      <c r="S355" s="214"/>
      <c r="T355" s="214"/>
      <c r="U355" s="1153"/>
      <c r="V355" s="1152"/>
      <c r="W355" s="216"/>
      <c r="X355" s="1153"/>
      <c r="Y355" s="215"/>
      <c r="Z355" s="214"/>
      <c r="AA355" s="1153"/>
      <c r="AB355" s="216"/>
      <c r="AC355" s="214"/>
      <c r="AD355" s="214"/>
      <c r="AE355" s="214"/>
      <c r="AF355" s="1153"/>
      <c r="AG355" s="216"/>
      <c r="AH355" s="214"/>
      <c r="AI355" s="214"/>
      <c r="AJ355" s="215"/>
      <c r="AK355" s="214"/>
      <c r="AL355" s="1153"/>
      <c r="AM355" s="215"/>
      <c r="AN355" s="214"/>
      <c r="AO355" s="214"/>
      <c r="AP355" s="214"/>
      <c r="AQ355" s="1153"/>
      <c r="AR355" s="217"/>
      <c r="AS355" s="216"/>
      <c r="AT355" s="1153"/>
      <c r="AU355" s="215"/>
      <c r="AV355" s="214"/>
      <c r="AW355" s="213"/>
      <c r="AX355" s="214"/>
      <c r="AY355" s="1153"/>
      <c r="AZ355" s="1152"/>
      <c r="BA355" s="806"/>
      <c r="BB355" s="1157"/>
      <c r="BC355" s="462"/>
    </row>
    <row r="356" spans="1:55" ht="27" hidden="1" customHeight="1" thickBot="1">
      <c r="A356" s="1134"/>
      <c r="B356" s="99"/>
      <c r="C356" s="2163"/>
      <c r="D356" s="2164"/>
      <c r="E356" s="1207"/>
      <c r="F356" s="2168"/>
      <c r="G356" s="507" t="s">
        <v>48</v>
      </c>
      <c r="H356" s="520"/>
      <c r="I356" s="521"/>
      <c r="J356" s="522"/>
      <c r="K356" s="520"/>
      <c r="L356" s="521"/>
      <c r="M356" s="1874"/>
      <c r="N356" s="523"/>
      <c r="O356" s="1891">
        <f t="shared" si="1027"/>
        <v>15</v>
      </c>
      <c r="P356" s="520"/>
      <c r="Q356" s="521"/>
      <c r="R356" s="523"/>
      <c r="S356" s="88"/>
      <c r="T356" s="88"/>
      <c r="U356" s="87"/>
      <c r="V356" s="131"/>
      <c r="W356" s="86"/>
      <c r="X356" s="87"/>
      <c r="Y356" s="89"/>
      <c r="Z356" s="88"/>
      <c r="AA356" s="87"/>
      <c r="AB356" s="86"/>
      <c r="AC356" s="88"/>
      <c r="AD356" s="88"/>
      <c r="AE356" s="88"/>
      <c r="AF356" s="87"/>
      <c r="AG356" s="86"/>
      <c r="AH356" s="88"/>
      <c r="AI356" s="88"/>
      <c r="AJ356" s="89"/>
      <c r="AK356" s="88"/>
      <c r="AL356" s="87"/>
      <c r="AM356" s="89"/>
      <c r="AN356" s="88"/>
      <c r="AO356" s="88"/>
      <c r="AP356" s="88"/>
      <c r="AQ356" s="87"/>
      <c r="AR356" s="132"/>
      <c r="AS356" s="86"/>
      <c r="AT356" s="87"/>
      <c r="AU356" s="89"/>
      <c r="AV356" s="88"/>
      <c r="AW356" s="130"/>
      <c r="AX356" s="88"/>
      <c r="AY356" s="87"/>
      <c r="AZ356" s="131"/>
      <c r="BA356" s="130"/>
      <c r="BB356" s="129"/>
      <c r="BC356" s="128"/>
    </row>
    <row r="357" spans="1:55" ht="27" hidden="1" customHeight="1" thickBot="1">
      <c r="A357" s="2170" t="s">
        <v>47</v>
      </c>
      <c r="B357" s="2171"/>
      <c r="C357" s="2165"/>
      <c r="D357" s="2166"/>
      <c r="E357" s="127" t="s">
        <v>46</v>
      </c>
      <c r="F357" s="2169"/>
      <c r="G357" s="4" t="s">
        <v>45</v>
      </c>
      <c r="H357" s="1133"/>
      <c r="I357" s="493"/>
      <c r="J357" s="6"/>
      <c r="K357" s="1133"/>
      <c r="L357" s="493"/>
      <c r="M357" s="1875"/>
      <c r="N357" s="494"/>
      <c r="O357" s="1891">
        <f t="shared" si="1027"/>
        <v>33</v>
      </c>
      <c r="P357" s="1133"/>
      <c r="Q357" s="493"/>
      <c r="R357" s="494"/>
      <c r="S357" s="118"/>
      <c r="T357" s="118"/>
      <c r="U357" s="120"/>
      <c r="V357" s="1139"/>
      <c r="W357" s="121"/>
      <c r="X357" s="120"/>
      <c r="Y357" s="119"/>
      <c r="Z357" s="118"/>
      <c r="AA357" s="120"/>
      <c r="AB357" s="121"/>
      <c r="AC357" s="118"/>
      <c r="AD357" s="118"/>
      <c r="AE357" s="118"/>
      <c r="AF357" s="120"/>
      <c r="AG357" s="121"/>
      <c r="AH357" s="118"/>
      <c r="AI357" s="118"/>
      <c r="AJ357" s="119"/>
      <c r="AK357" s="118"/>
      <c r="AL357" s="120"/>
      <c r="AM357" s="119"/>
      <c r="AN357" s="118"/>
      <c r="AO357" s="118"/>
      <c r="AP357" s="118"/>
      <c r="AQ357" s="120"/>
      <c r="AR357" s="122"/>
      <c r="AS357" s="121"/>
      <c r="AT357" s="120"/>
      <c r="AU357" s="119"/>
      <c r="AV357" s="118"/>
      <c r="AW357" s="160"/>
      <c r="AX357" s="118"/>
      <c r="AY357" s="120"/>
      <c r="AZ357" s="1139"/>
      <c r="BA357" s="160"/>
      <c r="BB357" s="1140"/>
      <c r="BC357" s="159"/>
    </row>
    <row r="358" spans="1:55" ht="27" hidden="1" customHeight="1" thickBot="1">
      <c r="A358" s="2139" t="s">
        <v>44</v>
      </c>
      <c r="B358" s="2140"/>
      <c r="C358" s="2144" t="s">
        <v>43</v>
      </c>
      <c r="D358" s="2144"/>
      <c r="E358" s="2145"/>
      <c r="F358" s="2146"/>
      <c r="G358" s="2147"/>
      <c r="H358" s="110"/>
      <c r="I358" s="109"/>
      <c r="J358" s="111"/>
      <c r="K358" s="110"/>
      <c r="L358" s="109"/>
      <c r="M358" s="1876"/>
      <c r="N358" s="108"/>
      <c r="O358" s="1891">
        <f t="shared" si="1027"/>
        <v>15</v>
      </c>
      <c r="P358" s="110"/>
      <c r="Q358" s="109"/>
      <c r="R358" s="108"/>
      <c r="S358" s="746"/>
      <c r="T358" s="746"/>
      <c r="U358" s="742"/>
      <c r="V358" s="744"/>
      <c r="W358" s="745"/>
      <c r="X358" s="742"/>
      <c r="Y358" s="743"/>
      <c r="Z358" s="746"/>
      <c r="AA358" s="742"/>
      <c r="AB358" s="745"/>
      <c r="AC358" s="746"/>
      <c r="AD358" s="746"/>
      <c r="AE358" s="746"/>
      <c r="AF358" s="742"/>
      <c r="AG358" s="745"/>
      <c r="AH358" s="746"/>
      <c r="AI358" s="746"/>
      <c r="AJ358" s="743"/>
      <c r="AK358" s="746"/>
      <c r="AL358" s="742"/>
      <c r="AM358" s="743"/>
      <c r="AN358" s="746"/>
      <c r="AO358" s="746"/>
      <c r="AP358" s="746"/>
      <c r="AQ358" s="742"/>
      <c r="AR358" s="747"/>
      <c r="AS358" s="745"/>
      <c r="AT358" s="742"/>
      <c r="AU358" s="743"/>
      <c r="AV358" s="746"/>
      <c r="AW358" s="748"/>
      <c r="AX358" s="746"/>
      <c r="AY358" s="742"/>
      <c r="AZ358" s="744"/>
      <c r="BA358" s="748"/>
      <c r="BB358" s="749"/>
      <c r="BC358" s="587"/>
    </row>
    <row r="359" spans="1:55" ht="27" hidden="1" customHeight="1" thickBot="1">
      <c r="A359" s="2141"/>
      <c r="B359" s="2142"/>
      <c r="C359" s="2148" t="s">
        <v>42</v>
      </c>
      <c r="D359" s="2148"/>
      <c r="E359" s="2149"/>
      <c r="F359" s="2141"/>
      <c r="G359" s="2142"/>
      <c r="H359" s="99"/>
      <c r="I359" s="2"/>
      <c r="J359" s="100"/>
      <c r="K359" s="99"/>
      <c r="L359" s="2"/>
      <c r="M359" s="165"/>
      <c r="N359" s="98"/>
      <c r="O359" s="1891">
        <f t="shared" si="1027"/>
        <v>53</v>
      </c>
      <c r="P359" s="99"/>
      <c r="Q359" s="2"/>
      <c r="R359" s="98"/>
      <c r="S359" s="181"/>
      <c r="T359" s="181"/>
      <c r="U359" s="1136"/>
      <c r="V359" s="1135"/>
      <c r="W359" s="183"/>
      <c r="X359" s="1136"/>
      <c r="Y359" s="184"/>
      <c r="Z359" s="181"/>
      <c r="AA359" s="1136"/>
      <c r="AB359" s="183"/>
      <c r="AC359" s="181"/>
      <c r="AD359" s="181"/>
      <c r="AE359" s="181"/>
      <c r="AF359" s="1136"/>
      <c r="AG359" s="183"/>
      <c r="AH359" s="181"/>
      <c r="AI359" s="181"/>
      <c r="AJ359" s="184"/>
      <c r="AK359" s="181"/>
      <c r="AL359" s="1136"/>
      <c r="AM359" s="184"/>
      <c r="AN359" s="181"/>
      <c r="AO359" s="181"/>
      <c r="AP359" s="181"/>
      <c r="AQ359" s="1136"/>
      <c r="AR359" s="185"/>
      <c r="AS359" s="183"/>
      <c r="AT359" s="1136"/>
      <c r="AU359" s="184"/>
      <c r="AV359" s="181"/>
      <c r="AW359" s="182"/>
      <c r="AX359" s="181"/>
      <c r="AY359" s="1136"/>
      <c r="AZ359" s="1135"/>
      <c r="BA359" s="182"/>
      <c r="BB359" s="1137"/>
      <c r="BC359" s="210"/>
    </row>
    <row r="360" spans="1:55" ht="27" hidden="1" customHeight="1" thickBot="1">
      <c r="A360" s="2098"/>
      <c r="B360" s="2143"/>
      <c r="C360" s="2150" t="s">
        <v>41</v>
      </c>
      <c r="D360" s="2150"/>
      <c r="E360" s="2151"/>
      <c r="F360" s="2152"/>
      <c r="G360" s="2153"/>
      <c r="H360" s="88"/>
      <c r="I360" s="87"/>
      <c r="J360" s="89"/>
      <c r="K360" s="88"/>
      <c r="L360" s="87"/>
      <c r="M360" s="132"/>
      <c r="N360" s="86"/>
      <c r="O360" s="1891">
        <f t="shared" si="1027"/>
        <v>56</v>
      </c>
      <c r="P360" s="88"/>
      <c r="Q360" s="87"/>
      <c r="R360" s="86"/>
      <c r="S360" s="757"/>
      <c r="T360" s="757"/>
      <c r="U360" s="753"/>
      <c r="V360" s="755"/>
      <c r="W360" s="756"/>
      <c r="X360" s="753"/>
      <c r="Y360" s="754"/>
      <c r="Z360" s="757"/>
      <c r="AA360" s="753"/>
      <c r="AB360" s="756"/>
      <c r="AC360" s="757"/>
      <c r="AD360" s="757"/>
      <c r="AE360" s="757"/>
      <c r="AF360" s="753"/>
      <c r="AG360" s="756"/>
      <c r="AH360" s="757"/>
      <c r="AI360" s="757"/>
      <c r="AJ360" s="754"/>
      <c r="AK360" s="757"/>
      <c r="AL360" s="753"/>
      <c r="AM360" s="754"/>
      <c r="AN360" s="757"/>
      <c r="AO360" s="757"/>
      <c r="AP360" s="757"/>
      <c r="AQ360" s="753"/>
      <c r="AR360" s="758"/>
      <c r="AS360" s="756"/>
      <c r="AT360" s="753"/>
      <c r="AU360" s="754"/>
      <c r="AV360" s="757"/>
      <c r="AW360" s="759"/>
      <c r="AX360" s="757"/>
      <c r="AY360" s="753"/>
      <c r="AZ360" s="755"/>
      <c r="BA360" s="759"/>
      <c r="BB360" s="760"/>
      <c r="BC360" s="708"/>
    </row>
    <row r="361" spans="1:55" ht="27" hidden="1" customHeight="1" thickBot="1">
      <c r="A361" s="2132" t="s">
        <v>40</v>
      </c>
      <c r="B361" s="2133"/>
      <c r="C361" s="2133"/>
      <c r="D361" s="2133"/>
      <c r="E361" s="2133"/>
      <c r="F361" s="2133"/>
      <c r="G361" s="2134"/>
      <c r="H361" s="76"/>
      <c r="I361" s="1161"/>
      <c r="J361" s="77"/>
      <c r="K361" s="76"/>
      <c r="L361" s="1161"/>
      <c r="M361" s="1882"/>
      <c r="N361" s="75"/>
      <c r="O361" s="1891">
        <f t="shared" si="1027"/>
        <v>67</v>
      </c>
      <c r="P361" s="76"/>
      <c r="Q361" s="1161"/>
      <c r="R361" s="75"/>
      <c r="S361" s="1984"/>
      <c r="T361" s="1948"/>
      <c r="U361" s="827"/>
      <c r="V361" s="828"/>
      <c r="W361" s="829"/>
      <c r="X361" s="830"/>
      <c r="Y361" s="831"/>
      <c r="Z361" s="832"/>
      <c r="AA361" s="830"/>
      <c r="AB361" s="829"/>
      <c r="AC361" s="832"/>
      <c r="AD361" s="832"/>
      <c r="AE361" s="832"/>
      <c r="AF361" s="830"/>
      <c r="AG361" s="829"/>
      <c r="AH361" s="832"/>
      <c r="AI361" s="832"/>
      <c r="AJ361" s="831"/>
      <c r="AK361" s="832"/>
      <c r="AL361" s="830"/>
      <c r="AM361" s="831"/>
      <c r="AN361" s="832"/>
      <c r="AO361" s="832"/>
      <c r="AP361" s="832"/>
      <c r="AQ361" s="830"/>
      <c r="AR361" s="833"/>
      <c r="AS361" s="829"/>
      <c r="AT361" s="830"/>
      <c r="AU361" s="831"/>
      <c r="AV361" s="832"/>
      <c r="AW361" s="834"/>
      <c r="AX361" s="832"/>
      <c r="AY361" s="830"/>
      <c r="AZ361" s="828"/>
      <c r="BA361" s="834"/>
      <c r="BB361" s="835"/>
      <c r="BC361" s="836"/>
    </row>
    <row r="362" spans="1:55" ht="27" hidden="1" customHeight="1" thickBot="1">
      <c r="A362" s="2135" t="s">
        <v>39</v>
      </c>
      <c r="B362" s="2136"/>
      <c r="C362" s="2136"/>
      <c r="D362" s="2136"/>
      <c r="E362" s="2137" t="s">
        <v>38</v>
      </c>
      <c r="F362" s="2138"/>
      <c r="G362" s="74"/>
      <c r="H362" s="72"/>
      <c r="I362" s="1149"/>
      <c r="J362" s="74"/>
      <c r="K362" s="72"/>
      <c r="L362" s="1149"/>
      <c r="M362" s="1883"/>
      <c r="N362" s="71"/>
      <c r="O362" s="1891">
        <f t="shared" si="1027"/>
        <v>88</v>
      </c>
      <c r="P362" s="72"/>
      <c r="Q362" s="1149"/>
      <c r="R362" s="71"/>
      <c r="S362" s="542"/>
      <c r="T362" s="542"/>
      <c r="U362" s="538"/>
      <c r="V362" s="540"/>
      <c r="W362" s="541"/>
      <c r="X362" s="538"/>
      <c r="Y362" s="539"/>
      <c r="Z362" s="542"/>
      <c r="AA362" s="538"/>
      <c r="AB362" s="541"/>
      <c r="AC362" s="542"/>
      <c r="AD362" s="542"/>
      <c r="AE362" s="542"/>
      <c r="AF362" s="538"/>
      <c r="AG362" s="541"/>
      <c r="AH362" s="542"/>
      <c r="AI362" s="542"/>
      <c r="AJ362" s="539"/>
      <c r="AK362" s="542"/>
      <c r="AL362" s="538"/>
      <c r="AM362" s="539"/>
      <c r="AN362" s="542"/>
      <c r="AO362" s="542"/>
      <c r="AP362" s="542"/>
      <c r="AQ362" s="538"/>
      <c r="AR362" s="543"/>
      <c r="AS362" s="541"/>
      <c r="AT362" s="538"/>
      <c r="AU362" s="539"/>
      <c r="AV362" s="542"/>
      <c r="AW362" s="544"/>
      <c r="AX362" s="542"/>
      <c r="AY362" s="538"/>
      <c r="AZ362" s="540"/>
      <c r="BA362" s="544"/>
      <c r="BB362" s="545"/>
      <c r="BC362" s="546"/>
    </row>
    <row r="363" spans="1:55" ht="27" hidden="1" customHeight="1" thickBot="1">
      <c r="A363" s="1183"/>
      <c r="B363" s="1162"/>
      <c r="C363" s="1162"/>
      <c r="D363" s="1162"/>
      <c r="E363" s="1162"/>
      <c r="F363" s="1162"/>
      <c r="G363" s="1163"/>
      <c r="H363" s="1163"/>
      <c r="I363" s="1162"/>
      <c r="J363" s="70"/>
      <c r="K363" s="1163"/>
      <c r="L363" s="1162"/>
      <c r="M363" s="1884"/>
      <c r="N363" s="69"/>
      <c r="O363" s="1163"/>
      <c r="P363" s="1163"/>
      <c r="Q363" s="1162"/>
      <c r="R363" s="69"/>
      <c r="S363" s="542"/>
      <c r="T363" s="542"/>
      <c r="U363" s="538"/>
      <c r="V363" s="540"/>
      <c r="W363" s="541"/>
      <c r="X363" s="538"/>
      <c r="Y363" s="539"/>
      <c r="Z363" s="542"/>
      <c r="AA363" s="538"/>
      <c r="AB363" s="541"/>
      <c r="AC363" s="542"/>
      <c r="AD363" s="542"/>
      <c r="AE363" s="542"/>
      <c r="AF363" s="538"/>
      <c r="AG363" s="541"/>
      <c r="AH363" s="542"/>
      <c r="AI363" s="542"/>
      <c r="AJ363" s="539"/>
      <c r="AK363" s="542"/>
      <c r="AL363" s="538"/>
      <c r="AM363" s="539"/>
      <c r="AN363" s="542"/>
      <c r="AO363" s="542"/>
      <c r="AP363" s="542"/>
      <c r="AQ363" s="538"/>
      <c r="AR363" s="543"/>
      <c r="AS363" s="541"/>
      <c r="AT363" s="538"/>
      <c r="AU363" s="539"/>
      <c r="AV363" s="542"/>
      <c r="AW363" s="544"/>
      <c r="AX363" s="542"/>
      <c r="AY363" s="538"/>
      <c r="AZ363" s="540"/>
      <c r="BA363" s="544"/>
      <c r="BB363" s="545"/>
      <c r="BC363" s="547"/>
    </row>
    <row r="364" spans="1:55" ht="27" hidden="1" customHeight="1" thickBot="1">
      <c r="A364" s="2095" t="s">
        <v>36</v>
      </c>
      <c r="B364" s="2131"/>
      <c r="C364" s="2130" t="s">
        <v>37</v>
      </c>
      <c r="D364" s="2096"/>
      <c r="E364" s="1151"/>
      <c r="F364" s="68"/>
      <c r="G364" s="66"/>
      <c r="H364" s="66"/>
      <c r="I364" s="1151"/>
      <c r="J364" s="67"/>
      <c r="K364" s="66"/>
      <c r="L364" s="1151"/>
      <c r="M364" s="1885"/>
      <c r="N364" s="65"/>
      <c r="O364" s="66"/>
      <c r="P364" s="66"/>
      <c r="Q364" s="1151"/>
      <c r="R364" s="65"/>
      <c r="S364" s="542"/>
      <c r="T364" s="542"/>
      <c r="U364" s="538"/>
      <c r="V364" s="540"/>
      <c r="W364" s="541"/>
      <c r="X364" s="538"/>
      <c r="Y364" s="539"/>
      <c r="Z364" s="542"/>
      <c r="AA364" s="538"/>
      <c r="AB364" s="541"/>
      <c r="AC364" s="542"/>
      <c r="AD364" s="542"/>
      <c r="AE364" s="542"/>
      <c r="AF364" s="538"/>
      <c r="AG364" s="541"/>
      <c r="AH364" s="542"/>
      <c r="AI364" s="542"/>
      <c r="AJ364" s="539"/>
      <c r="AK364" s="542"/>
      <c r="AL364" s="538"/>
      <c r="AM364" s="539"/>
      <c r="AN364" s="542"/>
      <c r="AO364" s="542"/>
      <c r="AP364" s="542"/>
      <c r="AQ364" s="538"/>
      <c r="AR364" s="543"/>
      <c r="AS364" s="541"/>
      <c r="AT364" s="538"/>
      <c r="AU364" s="539"/>
      <c r="AV364" s="542"/>
      <c r="AW364" s="544"/>
      <c r="AX364" s="542"/>
      <c r="AY364" s="538"/>
      <c r="AZ364" s="540"/>
      <c r="BA364" s="544"/>
      <c r="BB364" s="545"/>
      <c r="BC364" s="546"/>
    </row>
    <row r="365" spans="1:55" ht="27" hidden="1" customHeight="1" thickBot="1">
      <c r="A365" s="2095" t="s">
        <v>36</v>
      </c>
      <c r="B365" s="2131"/>
      <c r="C365" s="2130" t="s">
        <v>35</v>
      </c>
      <c r="D365" s="2096"/>
      <c r="E365" s="1151"/>
      <c r="F365" s="1151"/>
      <c r="G365" s="66"/>
      <c r="H365" s="66"/>
      <c r="I365" s="1151"/>
      <c r="J365" s="67"/>
      <c r="K365" s="66"/>
      <c r="L365" s="1151"/>
      <c r="M365" s="1885"/>
      <c r="N365" s="65"/>
      <c r="O365" s="66"/>
      <c r="P365" s="66"/>
      <c r="Q365" s="1151"/>
      <c r="R365" s="65"/>
      <c r="S365" s="542"/>
      <c r="T365" s="542"/>
      <c r="U365" s="538"/>
      <c r="V365" s="540"/>
      <c r="W365" s="541"/>
      <c r="X365" s="538"/>
      <c r="Y365" s="539"/>
      <c r="Z365" s="542"/>
      <c r="AA365" s="538"/>
      <c r="AB365" s="541"/>
      <c r="AC365" s="542"/>
      <c r="AD365" s="542"/>
      <c r="AE365" s="542"/>
      <c r="AF365" s="538"/>
      <c r="AG365" s="541"/>
      <c r="AH365" s="542"/>
      <c r="AI365" s="542"/>
      <c r="AJ365" s="539"/>
      <c r="AK365" s="542"/>
      <c r="AL365" s="538"/>
      <c r="AM365" s="539"/>
      <c r="AN365" s="542"/>
      <c r="AO365" s="542"/>
      <c r="AP365" s="542"/>
      <c r="AQ365" s="538"/>
      <c r="AR365" s="543"/>
      <c r="AS365" s="541"/>
      <c r="AT365" s="538"/>
      <c r="AU365" s="539"/>
      <c r="AV365" s="542"/>
      <c r="AW365" s="544"/>
      <c r="AX365" s="542"/>
      <c r="AY365" s="538"/>
      <c r="AZ365" s="540"/>
      <c r="BA365" s="544"/>
      <c r="BB365" s="545"/>
      <c r="BC365" s="546"/>
    </row>
    <row r="366" spans="1:55" ht="27" hidden="1" customHeight="1" thickBot="1">
      <c r="A366" s="2095" t="s">
        <v>28</v>
      </c>
      <c r="B366" s="2131"/>
      <c r="C366" s="2130" t="s">
        <v>34</v>
      </c>
      <c r="D366" s="2096"/>
      <c r="E366" s="1151"/>
      <c r="F366" s="1151"/>
      <c r="G366" s="66"/>
      <c r="H366" s="66"/>
      <c r="I366" s="1151"/>
      <c r="J366" s="67"/>
      <c r="K366" s="66"/>
      <c r="L366" s="1151"/>
      <c r="M366" s="1885"/>
      <c r="N366" s="65"/>
      <c r="O366" s="66"/>
      <c r="P366" s="66"/>
      <c r="Q366" s="1151"/>
      <c r="R366" s="65"/>
      <c r="S366" s="542"/>
      <c r="T366" s="542"/>
      <c r="U366" s="538"/>
      <c r="V366" s="540"/>
      <c r="W366" s="541"/>
      <c r="X366" s="538"/>
      <c r="Y366" s="539"/>
      <c r="Z366" s="542"/>
      <c r="AA366" s="538"/>
      <c r="AB366" s="541"/>
      <c r="AC366" s="542"/>
      <c r="AD366" s="542"/>
      <c r="AE366" s="542"/>
      <c r="AF366" s="538"/>
      <c r="AG366" s="541"/>
      <c r="AH366" s="542"/>
      <c r="AI366" s="542"/>
      <c r="AJ366" s="539"/>
      <c r="AK366" s="542"/>
      <c r="AL366" s="538"/>
      <c r="AM366" s="539"/>
      <c r="AN366" s="542"/>
      <c r="AO366" s="542"/>
      <c r="AP366" s="542"/>
      <c r="AQ366" s="538"/>
      <c r="AR366" s="543"/>
      <c r="AS366" s="541"/>
      <c r="AT366" s="538"/>
      <c r="AU366" s="539"/>
      <c r="AV366" s="542"/>
      <c r="AW366" s="544"/>
      <c r="AX366" s="542"/>
      <c r="AY366" s="538"/>
      <c r="AZ366" s="540"/>
      <c r="BA366" s="544"/>
      <c r="BB366" s="545"/>
      <c r="BC366" s="546"/>
    </row>
    <row r="367" spans="1:55" ht="27" hidden="1" customHeight="1" thickBot="1">
      <c r="A367" s="2095" t="s">
        <v>30</v>
      </c>
      <c r="B367" s="2131"/>
      <c r="C367" s="2130" t="s">
        <v>33</v>
      </c>
      <c r="D367" s="2096"/>
      <c r="E367" s="1151"/>
      <c r="F367" s="1151"/>
      <c r="G367" s="66"/>
      <c r="H367" s="66"/>
      <c r="I367" s="1151"/>
      <c r="J367" s="67"/>
      <c r="K367" s="66"/>
      <c r="L367" s="1151"/>
      <c r="M367" s="1885"/>
      <c r="N367" s="65"/>
      <c r="O367" s="66"/>
      <c r="P367" s="66"/>
      <c r="Q367" s="1151"/>
      <c r="R367" s="65"/>
      <c r="S367" s="542"/>
      <c r="T367" s="542"/>
      <c r="U367" s="538"/>
      <c r="V367" s="540"/>
      <c r="W367" s="541"/>
      <c r="X367" s="538"/>
      <c r="Y367" s="539"/>
      <c r="Z367" s="542"/>
      <c r="AA367" s="538"/>
      <c r="AB367" s="541"/>
      <c r="AC367" s="542"/>
      <c r="AD367" s="542"/>
      <c r="AE367" s="542"/>
      <c r="AF367" s="538"/>
      <c r="AG367" s="541"/>
      <c r="AH367" s="542"/>
      <c r="AI367" s="542"/>
      <c r="AJ367" s="539"/>
      <c r="AK367" s="542"/>
      <c r="AL367" s="538"/>
      <c r="AM367" s="539"/>
      <c r="AN367" s="542"/>
      <c r="AO367" s="542"/>
      <c r="AP367" s="542"/>
      <c r="AQ367" s="538"/>
      <c r="AR367" s="543"/>
      <c r="AS367" s="541"/>
      <c r="AT367" s="538"/>
      <c r="AU367" s="539"/>
      <c r="AV367" s="542"/>
      <c r="AW367" s="544"/>
      <c r="AX367" s="542"/>
      <c r="AY367" s="538"/>
      <c r="AZ367" s="540"/>
      <c r="BA367" s="544"/>
      <c r="BB367" s="545"/>
      <c r="BC367" s="546"/>
    </row>
    <row r="368" spans="1:55" ht="27" hidden="1" customHeight="1" thickBot="1">
      <c r="A368" s="2095" t="s">
        <v>30</v>
      </c>
      <c r="B368" s="2131"/>
      <c r="C368" s="2130" t="s">
        <v>32</v>
      </c>
      <c r="D368" s="2096"/>
      <c r="E368" s="1151"/>
      <c r="F368" s="1151"/>
      <c r="G368" s="66"/>
      <c r="H368" s="66"/>
      <c r="I368" s="1151"/>
      <c r="J368" s="67"/>
      <c r="K368" s="66"/>
      <c r="L368" s="1151"/>
      <c r="M368" s="1885"/>
      <c r="N368" s="65"/>
      <c r="O368" s="66"/>
      <c r="P368" s="66"/>
      <c r="Q368" s="1151"/>
      <c r="R368" s="65"/>
      <c r="S368" s="542"/>
      <c r="T368" s="542"/>
      <c r="U368" s="538"/>
      <c r="V368" s="540"/>
      <c r="W368" s="541"/>
      <c r="X368" s="538"/>
      <c r="Y368" s="539"/>
      <c r="Z368" s="542"/>
      <c r="AA368" s="538"/>
      <c r="AB368" s="541"/>
      <c r="AC368" s="542"/>
      <c r="AD368" s="542"/>
      <c r="AE368" s="542"/>
      <c r="AF368" s="538"/>
      <c r="AG368" s="541"/>
      <c r="AH368" s="542"/>
      <c r="AI368" s="542"/>
      <c r="AJ368" s="539"/>
      <c r="AK368" s="542"/>
      <c r="AL368" s="538"/>
      <c r="AM368" s="539"/>
      <c r="AN368" s="542"/>
      <c r="AO368" s="542"/>
      <c r="AP368" s="542"/>
      <c r="AQ368" s="538"/>
      <c r="AR368" s="543"/>
      <c r="AS368" s="541"/>
      <c r="AT368" s="538"/>
      <c r="AU368" s="539"/>
      <c r="AV368" s="542"/>
      <c r="AW368" s="544"/>
      <c r="AX368" s="542"/>
      <c r="AY368" s="538"/>
      <c r="AZ368" s="540"/>
      <c r="BA368" s="544"/>
      <c r="BB368" s="545"/>
      <c r="BC368" s="546"/>
    </row>
    <row r="369" spans="1:55" ht="27" hidden="1" customHeight="1" thickBot="1">
      <c r="A369" s="2095" t="s">
        <v>30</v>
      </c>
      <c r="B369" s="2131"/>
      <c r="C369" s="2130" t="s">
        <v>31</v>
      </c>
      <c r="D369" s="2096"/>
      <c r="E369" s="1151"/>
      <c r="F369" s="1151"/>
      <c r="G369" s="66"/>
      <c r="H369" s="66"/>
      <c r="I369" s="1151"/>
      <c r="J369" s="67"/>
      <c r="K369" s="66"/>
      <c r="L369" s="1151"/>
      <c r="M369" s="1885"/>
      <c r="N369" s="65"/>
      <c r="O369" s="66"/>
      <c r="P369" s="66"/>
      <c r="Q369" s="1151"/>
      <c r="R369" s="65"/>
      <c r="S369" s="542"/>
      <c r="T369" s="542"/>
      <c r="U369" s="538"/>
      <c r="V369" s="540"/>
      <c r="W369" s="541"/>
      <c r="X369" s="538"/>
      <c r="Y369" s="539"/>
      <c r="Z369" s="542"/>
      <c r="AA369" s="538"/>
      <c r="AB369" s="541"/>
      <c r="AC369" s="542"/>
      <c r="AD369" s="542"/>
      <c r="AE369" s="542"/>
      <c r="AF369" s="538"/>
      <c r="AG369" s="541"/>
      <c r="AH369" s="542"/>
      <c r="AI369" s="542"/>
      <c r="AJ369" s="539"/>
      <c r="AK369" s="542"/>
      <c r="AL369" s="538"/>
      <c r="AM369" s="539"/>
      <c r="AN369" s="542"/>
      <c r="AO369" s="542"/>
      <c r="AP369" s="542"/>
      <c r="AQ369" s="538"/>
      <c r="AR369" s="543"/>
      <c r="AS369" s="541"/>
      <c r="AT369" s="538"/>
      <c r="AU369" s="539"/>
      <c r="AV369" s="542"/>
      <c r="AW369" s="544"/>
      <c r="AX369" s="542"/>
      <c r="AY369" s="538"/>
      <c r="AZ369" s="540"/>
      <c r="BA369" s="544"/>
      <c r="BB369" s="545"/>
      <c r="BC369" s="546"/>
    </row>
    <row r="370" spans="1:55" ht="27" hidden="1" customHeight="1" thickBot="1">
      <c r="A370" s="2095" t="s">
        <v>30</v>
      </c>
      <c r="B370" s="2131"/>
      <c r="C370" s="2130" t="s">
        <v>29</v>
      </c>
      <c r="D370" s="2096"/>
      <c r="E370" s="1151"/>
      <c r="F370" s="1151"/>
      <c r="G370" s="66"/>
      <c r="H370" s="66"/>
      <c r="I370" s="1151"/>
      <c r="J370" s="67"/>
      <c r="K370" s="66"/>
      <c r="L370" s="1151"/>
      <c r="M370" s="1885"/>
      <c r="N370" s="65"/>
      <c r="O370" s="66"/>
      <c r="P370" s="66"/>
      <c r="Q370" s="1151"/>
      <c r="R370" s="65"/>
      <c r="S370" s="542"/>
      <c r="T370" s="542"/>
      <c r="U370" s="538"/>
      <c r="V370" s="540"/>
      <c r="W370" s="541"/>
      <c r="X370" s="538"/>
      <c r="Y370" s="539"/>
      <c r="Z370" s="542"/>
      <c r="AA370" s="538"/>
      <c r="AB370" s="541"/>
      <c r="AC370" s="542"/>
      <c r="AD370" s="542"/>
      <c r="AE370" s="542"/>
      <c r="AF370" s="538"/>
      <c r="AG370" s="541"/>
      <c r="AH370" s="542"/>
      <c r="AI370" s="542"/>
      <c r="AJ370" s="539"/>
      <c r="AK370" s="542"/>
      <c r="AL370" s="538"/>
      <c r="AM370" s="539"/>
      <c r="AN370" s="542"/>
      <c r="AO370" s="542"/>
      <c r="AP370" s="542"/>
      <c r="AQ370" s="538"/>
      <c r="AR370" s="543"/>
      <c r="AS370" s="541"/>
      <c r="AT370" s="538"/>
      <c r="AU370" s="539"/>
      <c r="AV370" s="542"/>
      <c r="AW370" s="544"/>
      <c r="AX370" s="542"/>
      <c r="AY370" s="538"/>
      <c r="AZ370" s="540"/>
      <c r="BA370" s="544"/>
      <c r="BB370" s="545"/>
      <c r="BC370" s="546"/>
    </row>
    <row r="371" spans="1:55" ht="27" hidden="1" customHeight="1" thickBot="1">
      <c r="A371" s="2120" t="s">
        <v>28</v>
      </c>
      <c r="B371" s="2122"/>
      <c r="C371" s="2130" t="s">
        <v>27</v>
      </c>
      <c r="D371" s="2096"/>
      <c r="E371" s="1151"/>
      <c r="F371" s="1151"/>
      <c r="G371" s="66"/>
      <c r="H371" s="66"/>
      <c r="I371" s="1151"/>
      <c r="J371" s="67"/>
      <c r="K371" s="66"/>
      <c r="L371" s="1151"/>
      <c r="M371" s="1885"/>
      <c r="N371" s="65"/>
      <c r="O371" s="66"/>
      <c r="P371" s="66"/>
      <c r="Q371" s="1151"/>
      <c r="R371" s="65"/>
      <c r="S371" s="542"/>
      <c r="T371" s="542"/>
      <c r="U371" s="538"/>
      <c r="V371" s="540"/>
      <c r="W371" s="541"/>
      <c r="X371" s="538"/>
      <c r="Y371" s="539"/>
      <c r="Z371" s="542"/>
      <c r="AA371" s="538"/>
      <c r="AB371" s="541"/>
      <c r="AC371" s="542"/>
      <c r="AD371" s="542"/>
      <c r="AE371" s="542"/>
      <c r="AF371" s="538"/>
      <c r="AG371" s="541"/>
      <c r="AH371" s="542"/>
      <c r="AI371" s="542"/>
      <c r="AJ371" s="539"/>
      <c r="AK371" s="542"/>
      <c r="AL371" s="538"/>
      <c r="AM371" s="539"/>
      <c r="AN371" s="542"/>
      <c r="AO371" s="542"/>
      <c r="AP371" s="542"/>
      <c r="AQ371" s="538"/>
      <c r="AR371" s="543"/>
      <c r="AS371" s="541"/>
      <c r="AT371" s="538"/>
      <c r="AU371" s="539"/>
      <c r="AV371" s="542"/>
      <c r="AW371" s="544"/>
      <c r="AX371" s="542"/>
      <c r="AY371" s="538"/>
      <c r="AZ371" s="540"/>
      <c r="BA371" s="544"/>
      <c r="BB371" s="545"/>
      <c r="BC371" s="546"/>
    </row>
    <row r="372" spans="1:55" ht="27" hidden="1" customHeight="1" thickBot="1">
      <c r="A372" s="2120" t="s">
        <v>26</v>
      </c>
      <c r="B372" s="2122"/>
      <c r="C372" s="2130" t="s">
        <v>25</v>
      </c>
      <c r="D372" s="2096"/>
      <c r="E372" s="1151"/>
      <c r="F372" s="1151"/>
      <c r="G372" s="66"/>
      <c r="H372" s="66"/>
      <c r="I372" s="1151"/>
      <c r="J372" s="67"/>
      <c r="K372" s="66"/>
      <c r="L372" s="1151"/>
      <c r="M372" s="1885"/>
      <c r="N372" s="65"/>
      <c r="O372" s="66"/>
      <c r="P372" s="66"/>
      <c r="Q372" s="1151"/>
      <c r="R372" s="65"/>
      <c r="S372" s="542"/>
      <c r="T372" s="542"/>
      <c r="U372" s="538"/>
      <c r="V372" s="540"/>
      <c r="W372" s="541"/>
      <c r="X372" s="538"/>
      <c r="Y372" s="539"/>
      <c r="Z372" s="542"/>
      <c r="AA372" s="538"/>
      <c r="AB372" s="541"/>
      <c r="AC372" s="542"/>
      <c r="AD372" s="542"/>
      <c r="AE372" s="542"/>
      <c r="AF372" s="538"/>
      <c r="AG372" s="541"/>
      <c r="AH372" s="542"/>
      <c r="AI372" s="542"/>
      <c r="AJ372" s="539"/>
      <c r="AK372" s="542"/>
      <c r="AL372" s="538"/>
      <c r="AM372" s="539"/>
      <c r="AN372" s="542"/>
      <c r="AO372" s="542"/>
      <c r="AP372" s="542"/>
      <c r="AQ372" s="538"/>
      <c r="AR372" s="543"/>
      <c r="AS372" s="541"/>
      <c r="AT372" s="538"/>
      <c r="AU372" s="539"/>
      <c r="AV372" s="542"/>
      <c r="AW372" s="544"/>
      <c r="AX372" s="542"/>
      <c r="AY372" s="538"/>
      <c r="AZ372" s="540"/>
      <c r="BA372" s="544"/>
      <c r="BB372" s="545"/>
      <c r="BC372" s="546"/>
    </row>
    <row r="373" spans="1:55" ht="27" hidden="1" customHeight="1" thickBot="1">
      <c r="A373" s="2120" t="s">
        <v>24</v>
      </c>
      <c r="B373" s="2122"/>
      <c r="C373" s="2130" t="s">
        <v>23</v>
      </c>
      <c r="D373" s="2096"/>
      <c r="E373" s="1151"/>
      <c r="F373" s="1151"/>
      <c r="G373" s="66"/>
      <c r="H373" s="66"/>
      <c r="I373" s="1151"/>
      <c r="J373" s="67"/>
      <c r="K373" s="66"/>
      <c r="L373" s="1151"/>
      <c r="M373" s="1885"/>
      <c r="N373" s="65"/>
      <c r="O373" s="66"/>
      <c r="P373" s="66"/>
      <c r="Q373" s="1151"/>
      <c r="R373" s="65"/>
      <c r="S373" s="542"/>
      <c r="T373" s="542"/>
      <c r="U373" s="538"/>
      <c r="V373" s="540"/>
      <c r="W373" s="541"/>
      <c r="X373" s="538"/>
      <c r="Y373" s="539"/>
      <c r="Z373" s="542"/>
      <c r="AA373" s="538"/>
      <c r="AB373" s="541"/>
      <c r="AC373" s="542"/>
      <c r="AD373" s="542"/>
      <c r="AE373" s="542"/>
      <c r="AF373" s="538"/>
      <c r="AG373" s="541"/>
      <c r="AH373" s="542"/>
      <c r="AI373" s="542"/>
      <c r="AJ373" s="539"/>
      <c r="AK373" s="542"/>
      <c r="AL373" s="538"/>
      <c r="AM373" s="539"/>
      <c r="AN373" s="542"/>
      <c r="AO373" s="542"/>
      <c r="AP373" s="542"/>
      <c r="AQ373" s="538"/>
      <c r="AR373" s="543"/>
      <c r="AS373" s="541"/>
      <c r="AT373" s="538"/>
      <c r="AU373" s="539"/>
      <c r="AV373" s="542"/>
      <c r="AW373" s="544"/>
      <c r="AX373" s="542"/>
      <c r="AY373" s="538"/>
      <c r="AZ373" s="540"/>
      <c r="BA373" s="544"/>
      <c r="BB373" s="545"/>
      <c r="BC373" s="546"/>
    </row>
    <row r="374" spans="1:55" ht="27" hidden="1" customHeight="1" thickBot="1">
      <c r="A374" s="2120" t="s">
        <v>22</v>
      </c>
      <c r="B374" s="2122"/>
      <c r="C374" s="2130"/>
      <c r="D374" s="2096"/>
      <c r="E374" s="1151"/>
      <c r="F374" s="1151"/>
      <c r="G374" s="66"/>
      <c r="H374" s="66"/>
      <c r="I374" s="1151"/>
      <c r="J374" s="67"/>
      <c r="K374" s="66"/>
      <c r="L374" s="1151"/>
      <c r="M374" s="1885"/>
      <c r="N374" s="65"/>
      <c r="O374" s="66"/>
      <c r="P374" s="66"/>
      <c r="Q374" s="1151"/>
      <c r="R374" s="65"/>
      <c r="S374" s="542"/>
      <c r="T374" s="542"/>
      <c r="U374" s="538"/>
      <c r="V374" s="540"/>
      <c r="W374" s="541"/>
      <c r="X374" s="538"/>
      <c r="Y374" s="539"/>
      <c r="Z374" s="542"/>
      <c r="AA374" s="538"/>
      <c r="AB374" s="541"/>
      <c r="AC374" s="542"/>
      <c r="AD374" s="542"/>
      <c r="AE374" s="542"/>
      <c r="AF374" s="538"/>
      <c r="AG374" s="541"/>
      <c r="AH374" s="542"/>
      <c r="AI374" s="542"/>
      <c r="AJ374" s="539"/>
      <c r="AK374" s="542"/>
      <c r="AL374" s="538"/>
      <c r="AM374" s="539"/>
      <c r="AN374" s="542"/>
      <c r="AO374" s="542"/>
      <c r="AP374" s="542"/>
      <c r="AQ374" s="538"/>
      <c r="AR374" s="543"/>
      <c r="AS374" s="541"/>
      <c r="AT374" s="538"/>
      <c r="AU374" s="539"/>
      <c r="AV374" s="542"/>
      <c r="AW374" s="544"/>
      <c r="AX374" s="542"/>
      <c r="AY374" s="538"/>
      <c r="AZ374" s="540"/>
      <c r="BA374" s="544"/>
      <c r="BB374" s="545"/>
      <c r="BC374" s="546"/>
    </row>
    <row r="375" spans="1:55" ht="27" hidden="1" customHeight="1" thickBot="1">
      <c r="A375" s="2120" t="s">
        <v>21</v>
      </c>
      <c r="B375" s="2122"/>
      <c r="C375" s="2130"/>
      <c r="D375" s="2096"/>
      <c r="E375" s="1151"/>
      <c r="F375" s="1151"/>
      <c r="G375" s="66"/>
      <c r="H375" s="66"/>
      <c r="I375" s="1151"/>
      <c r="J375" s="67"/>
      <c r="K375" s="66"/>
      <c r="L375" s="1151"/>
      <c r="M375" s="1885"/>
      <c r="N375" s="65"/>
      <c r="O375" s="66"/>
      <c r="P375" s="66"/>
      <c r="Q375" s="1151"/>
      <c r="R375" s="65"/>
      <c r="S375" s="542"/>
      <c r="T375" s="542"/>
      <c r="U375" s="538"/>
      <c r="V375" s="540"/>
      <c r="W375" s="541"/>
      <c r="X375" s="538"/>
      <c r="Y375" s="539"/>
      <c r="Z375" s="542"/>
      <c r="AA375" s="538"/>
      <c r="AB375" s="541"/>
      <c r="AC375" s="542"/>
      <c r="AD375" s="542"/>
      <c r="AE375" s="542"/>
      <c r="AF375" s="538"/>
      <c r="AG375" s="541"/>
      <c r="AH375" s="542"/>
      <c r="AI375" s="542"/>
      <c r="AJ375" s="539"/>
      <c r="AK375" s="542"/>
      <c r="AL375" s="538"/>
      <c r="AM375" s="539"/>
      <c r="AN375" s="542"/>
      <c r="AO375" s="542"/>
      <c r="AP375" s="542"/>
      <c r="AQ375" s="538"/>
      <c r="AR375" s="543"/>
      <c r="AS375" s="541"/>
      <c r="AT375" s="538"/>
      <c r="AU375" s="539"/>
      <c r="AV375" s="542"/>
      <c r="AW375" s="544"/>
      <c r="AX375" s="542"/>
      <c r="AY375" s="538"/>
      <c r="AZ375" s="540"/>
      <c r="BA375" s="544"/>
      <c r="BB375" s="545"/>
      <c r="BC375" s="546"/>
    </row>
    <row r="376" spans="1:55" ht="27" hidden="1" customHeight="1" thickBot="1">
      <c r="A376" s="2120" t="s">
        <v>20</v>
      </c>
      <c r="B376" s="2122"/>
      <c r="C376" s="2130"/>
      <c r="D376" s="2096"/>
      <c r="E376" s="1151"/>
      <c r="F376" s="1151"/>
      <c r="G376" s="66"/>
      <c r="H376" s="66"/>
      <c r="I376" s="1151"/>
      <c r="J376" s="67"/>
      <c r="K376" s="66"/>
      <c r="L376" s="1151"/>
      <c r="M376" s="1885"/>
      <c r="N376" s="65"/>
      <c r="O376" s="66"/>
      <c r="P376" s="66"/>
      <c r="Q376" s="1151"/>
      <c r="R376" s="65"/>
      <c r="S376" s="542"/>
      <c r="T376" s="542"/>
      <c r="U376" s="538"/>
      <c r="V376" s="540"/>
      <c r="W376" s="541"/>
      <c r="X376" s="538"/>
      <c r="Y376" s="539"/>
      <c r="Z376" s="542"/>
      <c r="AA376" s="538"/>
      <c r="AB376" s="541"/>
      <c r="AC376" s="542"/>
      <c r="AD376" s="542"/>
      <c r="AE376" s="542"/>
      <c r="AF376" s="538"/>
      <c r="AG376" s="541"/>
      <c r="AH376" s="542"/>
      <c r="AI376" s="542"/>
      <c r="AJ376" s="539"/>
      <c r="AK376" s="542"/>
      <c r="AL376" s="538"/>
      <c r="AM376" s="539"/>
      <c r="AN376" s="542"/>
      <c r="AO376" s="542"/>
      <c r="AP376" s="542"/>
      <c r="AQ376" s="538"/>
      <c r="AR376" s="543"/>
      <c r="AS376" s="541"/>
      <c r="AT376" s="538"/>
      <c r="AU376" s="539"/>
      <c r="AV376" s="542"/>
      <c r="AW376" s="544"/>
      <c r="AX376" s="542"/>
      <c r="AY376" s="538"/>
      <c r="AZ376" s="540"/>
      <c r="BA376" s="544"/>
      <c r="BB376" s="545"/>
      <c r="BC376" s="546"/>
    </row>
    <row r="377" spans="1:55" ht="27" hidden="1" customHeight="1" thickBot="1">
      <c r="A377" s="2095" t="s">
        <v>19</v>
      </c>
      <c r="B377" s="2096"/>
      <c r="C377" s="1151"/>
      <c r="D377" s="1151"/>
      <c r="E377" s="1151"/>
      <c r="F377" s="1151"/>
      <c r="G377" s="66"/>
      <c r="H377" s="66"/>
      <c r="I377" s="1151"/>
      <c r="J377" s="67"/>
      <c r="K377" s="66"/>
      <c r="L377" s="1151"/>
      <c r="M377" s="1885"/>
      <c r="N377" s="65"/>
      <c r="O377" s="66"/>
      <c r="P377" s="66"/>
      <c r="Q377" s="1151"/>
      <c r="R377" s="65"/>
      <c r="S377" s="542"/>
      <c r="T377" s="542"/>
      <c r="U377" s="538"/>
      <c r="V377" s="540"/>
      <c r="W377" s="541"/>
      <c r="X377" s="538"/>
      <c r="Y377" s="539"/>
      <c r="Z377" s="542"/>
      <c r="AA377" s="538"/>
      <c r="AB377" s="541"/>
      <c r="AC377" s="542"/>
      <c r="AD377" s="542"/>
      <c r="AE377" s="542"/>
      <c r="AF377" s="538"/>
      <c r="AG377" s="541"/>
      <c r="AH377" s="542"/>
      <c r="AI377" s="542"/>
      <c r="AJ377" s="539"/>
      <c r="AK377" s="542"/>
      <c r="AL377" s="538"/>
      <c r="AM377" s="539"/>
      <c r="AN377" s="542"/>
      <c r="AO377" s="542"/>
      <c r="AP377" s="542"/>
      <c r="AQ377" s="538"/>
      <c r="AR377" s="543"/>
      <c r="AS377" s="541"/>
      <c r="AT377" s="538"/>
      <c r="AU377" s="539"/>
      <c r="AV377" s="542"/>
      <c r="AW377" s="544"/>
      <c r="AX377" s="542"/>
      <c r="AY377" s="538"/>
      <c r="AZ377" s="540"/>
      <c r="BA377" s="544"/>
      <c r="BB377" s="545"/>
      <c r="BC377" s="546"/>
    </row>
    <row r="378" spans="1:55" ht="27" hidden="1" customHeight="1" thickBot="1">
      <c r="A378" s="2095" t="s">
        <v>18</v>
      </c>
      <c r="B378" s="2096"/>
      <c r="C378" s="1151"/>
      <c r="D378" s="1151"/>
      <c r="E378" s="1151"/>
      <c r="F378" s="1151"/>
      <c r="G378" s="66"/>
      <c r="H378" s="66"/>
      <c r="I378" s="1151"/>
      <c r="J378" s="67"/>
      <c r="K378" s="66"/>
      <c r="L378" s="1151"/>
      <c r="M378" s="1885"/>
      <c r="N378" s="65"/>
      <c r="O378" s="66"/>
      <c r="P378" s="66"/>
      <c r="Q378" s="1151"/>
      <c r="R378" s="65"/>
      <c r="S378" s="1985"/>
      <c r="T378" s="542"/>
      <c r="U378" s="538"/>
      <c r="V378" s="540"/>
      <c r="W378" s="541"/>
      <c r="X378" s="538"/>
      <c r="Y378" s="539"/>
      <c r="Z378" s="542"/>
      <c r="AA378" s="538"/>
      <c r="AB378" s="541"/>
      <c r="AC378" s="542"/>
      <c r="AD378" s="542"/>
      <c r="AE378" s="542"/>
      <c r="AF378" s="538"/>
      <c r="AG378" s="541"/>
      <c r="AH378" s="542"/>
      <c r="AI378" s="542"/>
      <c r="AJ378" s="539"/>
      <c r="AK378" s="542"/>
      <c r="AL378" s="538"/>
      <c r="AM378" s="539"/>
      <c r="AN378" s="542"/>
      <c r="AO378" s="542"/>
      <c r="AP378" s="542"/>
      <c r="AQ378" s="538"/>
      <c r="AR378" s="543"/>
      <c r="AS378" s="541"/>
      <c r="AT378" s="538"/>
      <c r="AU378" s="539"/>
      <c r="AV378" s="542"/>
      <c r="AW378" s="544"/>
      <c r="AX378" s="542"/>
      <c r="AY378" s="538"/>
      <c r="AZ378" s="540"/>
      <c r="BA378" s="544"/>
      <c r="BB378" s="545"/>
      <c r="BC378" s="546"/>
    </row>
    <row r="379" spans="1:55" ht="27" hidden="1" customHeight="1" thickBot="1">
      <c r="A379" s="2095" t="s">
        <v>17</v>
      </c>
      <c r="B379" s="2096"/>
      <c r="C379" s="1151"/>
      <c r="D379" s="1151"/>
      <c r="E379" s="1151"/>
      <c r="F379" s="1151"/>
      <c r="G379" s="66"/>
      <c r="H379" s="66"/>
      <c r="I379" s="1151"/>
      <c r="J379" s="67"/>
      <c r="K379" s="66"/>
      <c r="L379" s="1151"/>
      <c r="M379" s="1885"/>
      <c r="N379" s="65"/>
      <c r="O379" s="66"/>
      <c r="P379" s="66"/>
      <c r="Q379" s="1151"/>
      <c r="R379" s="65"/>
      <c r="S379" s="542"/>
      <c r="T379" s="542"/>
      <c r="U379" s="538"/>
      <c r="V379" s="540"/>
      <c r="W379" s="541"/>
      <c r="X379" s="538"/>
      <c r="Y379" s="539"/>
      <c r="Z379" s="542"/>
      <c r="AA379" s="538"/>
      <c r="AB379" s="541"/>
      <c r="AC379" s="542"/>
      <c r="AD379" s="542"/>
      <c r="AE379" s="542"/>
      <c r="AF379" s="538"/>
      <c r="AG379" s="541"/>
      <c r="AH379" s="542"/>
      <c r="AI379" s="542"/>
      <c r="AJ379" s="539"/>
      <c r="AK379" s="542"/>
      <c r="AL379" s="538"/>
      <c r="AM379" s="539"/>
      <c r="AN379" s="542"/>
      <c r="AO379" s="542"/>
      <c r="AP379" s="542"/>
      <c r="AQ379" s="538"/>
      <c r="AR379" s="543"/>
      <c r="AS379" s="541"/>
      <c r="AT379" s="538"/>
      <c r="AU379" s="539"/>
      <c r="AV379" s="542"/>
      <c r="AW379" s="544"/>
      <c r="AX379" s="542"/>
      <c r="AY379" s="538"/>
      <c r="AZ379" s="540"/>
      <c r="BA379" s="544"/>
      <c r="BB379" s="545"/>
      <c r="BC379" s="546"/>
    </row>
    <row r="380" spans="1:55" ht="27" hidden="1" customHeight="1" thickBot="1">
      <c r="A380" s="2095" t="s">
        <v>16</v>
      </c>
      <c r="B380" s="2096"/>
      <c r="C380" s="1151"/>
      <c r="D380" s="1151"/>
      <c r="E380" s="1151"/>
      <c r="F380" s="1151"/>
      <c r="G380" s="66"/>
      <c r="H380" s="66"/>
      <c r="I380" s="1151"/>
      <c r="J380" s="67"/>
      <c r="K380" s="66"/>
      <c r="L380" s="1151"/>
      <c r="M380" s="1885"/>
      <c r="N380" s="65"/>
      <c r="O380" s="66"/>
      <c r="P380" s="66"/>
      <c r="Q380" s="1151"/>
      <c r="R380" s="65"/>
      <c r="S380" s="542"/>
      <c r="T380" s="542"/>
      <c r="U380" s="538"/>
      <c r="V380" s="540"/>
      <c r="W380" s="541"/>
      <c r="X380" s="538"/>
      <c r="Y380" s="539"/>
      <c r="Z380" s="542"/>
      <c r="AA380" s="538"/>
      <c r="AB380" s="541"/>
      <c r="AC380" s="542"/>
      <c r="AD380" s="542"/>
      <c r="AE380" s="542"/>
      <c r="AF380" s="538"/>
      <c r="AG380" s="541"/>
      <c r="AH380" s="542"/>
      <c r="AI380" s="542"/>
      <c r="AJ380" s="539"/>
      <c r="AK380" s="542"/>
      <c r="AL380" s="538"/>
      <c r="AM380" s="539"/>
      <c r="AN380" s="542"/>
      <c r="AO380" s="542"/>
      <c r="AP380" s="542"/>
      <c r="AQ380" s="538"/>
      <c r="AR380" s="543"/>
      <c r="AS380" s="541"/>
      <c r="AT380" s="538"/>
      <c r="AU380" s="539"/>
      <c r="AV380" s="542"/>
      <c r="AW380" s="544"/>
      <c r="AX380" s="542"/>
      <c r="AY380" s="538"/>
      <c r="AZ380" s="540"/>
      <c r="BA380" s="544"/>
      <c r="BB380" s="545"/>
      <c r="BC380" s="546"/>
    </row>
    <row r="381" spans="1:55" ht="27" hidden="1" customHeight="1" thickBot="1">
      <c r="A381" s="2095" t="s">
        <v>15</v>
      </c>
      <c r="B381" s="2096"/>
      <c r="C381" s="1151"/>
      <c r="D381" s="1151"/>
      <c r="E381" s="1151"/>
      <c r="F381" s="1151"/>
      <c r="G381" s="66"/>
      <c r="H381" s="66"/>
      <c r="I381" s="1151"/>
      <c r="J381" s="67"/>
      <c r="K381" s="66"/>
      <c r="L381" s="1151"/>
      <c r="M381" s="1885"/>
      <c r="N381" s="65"/>
      <c r="O381" s="66"/>
      <c r="P381" s="66"/>
      <c r="Q381" s="1151"/>
      <c r="R381" s="65"/>
      <c r="S381" s="542"/>
      <c r="T381" s="542"/>
      <c r="U381" s="538"/>
      <c r="V381" s="540"/>
      <c r="W381" s="541"/>
      <c r="X381" s="538"/>
      <c r="Y381" s="539"/>
      <c r="Z381" s="542"/>
      <c r="AA381" s="538"/>
      <c r="AB381" s="541"/>
      <c r="AC381" s="542"/>
      <c r="AD381" s="542"/>
      <c r="AE381" s="542"/>
      <c r="AF381" s="538"/>
      <c r="AG381" s="541"/>
      <c r="AH381" s="542"/>
      <c r="AI381" s="542"/>
      <c r="AJ381" s="539"/>
      <c r="AK381" s="542"/>
      <c r="AL381" s="538"/>
      <c r="AM381" s="539"/>
      <c r="AN381" s="542"/>
      <c r="AO381" s="542"/>
      <c r="AP381" s="542"/>
      <c r="AQ381" s="538"/>
      <c r="AR381" s="543"/>
      <c r="AS381" s="541"/>
      <c r="AT381" s="538"/>
      <c r="AU381" s="539"/>
      <c r="AV381" s="542"/>
      <c r="AW381" s="544"/>
      <c r="AX381" s="542"/>
      <c r="AY381" s="538"/>
      <c r="AZ381" s="540"/>
      <c r="BA381" s="544"/>
      <c r="BB381" s="545"/>
      <c r="BC381" s="546"/>
    </row>
    <row r="382" spans="1:55" ht="27" hidden="1" customHeight="1" thickBot="1">
      <c r="A382" s="2095" t="s">
        <v>14</v>
      </c>
      <c r="B382" s="2096"/>
      <c r="C382" s="1151"/>
      <c r="D382" s="1151"/>
      <c r="E382" s="1151"/>
      <c r="F382" s="1151"/>
      <c r="G382" s="66"/>
      <c r="H382" s="66"/>
      <c r="I382" s="1151"/>
      <c r="J382" s="67"/>
      <c r="K382" s="66"/>
      <c r="L382" s="1151"/>
      <c r="M382" s="1885"/>
      <c r="N382" s="65"/>
      <c r="O382" s="66"/>
      <c r="P382" s="66"/>
      <c r="Q382" s="1151"/>
      <c r="R382" s="65"/>
      <c r="S382" s="542"/>
      <c r="T382" s="542"/>
      <c r="U382" s="538"/>
      <c r="V382" s="540"/>
      <c r="W382" s="541"/>
      <c r="X382" s="538"/>
      <c r="Y382" s="539"/>
      <c r="Z382" s="542"/>
      <c r="AA382" s="538"/>
      <c r="AB382" s="541"/>
      <c r="AC382" s="542"/>
      <c r="AD382" s="542"/>
      <c r="AE382" s="542"/>
      <c r="AF382" s="538"/>
      <c r="AG382" s="541"/>
      <c r="AH382" s="542"/>
      <c r="AI382" s="542"/>
      <c r="AJ382" s="539"/>
      <c r="AK382" s="542"/>
      <c r="AL382" s="538"/>
      <c r="AM382" s="539"/>
      <c r="AN382" s="542"/>
      <c r="AO382" s="542"/>
      <c r="AP382" s="542"/>
      <c r="AQ382" s="538"/>
      <c r="AR382" s="543"/>
      <c r="AS382" s="541"/>
      <c r="AT382" s="538"/>
      <c r="AU382" s="539"/>
      <c r="AV382" s="542"/>
      <c r="AW382" s="544"/>
      <c r="AX382" s="542"/>
      <c r="AY382" s="538"/>
      <c r="AZ382" s="540"/>
      <c r="BA382" s="544"/>
      <c r="BB382" s="545"/>
      <c r="BC382" s="546"/>
    </row>
    <row r="383" spans="1:55" ht="27" hidden="1" customHeight="1" thickBot="1">
      <c r="A383" s="1164"/>
      <c r="B383" s="1151"/>
      <c r="C383" s="1151"/>
      <c r="D383" s="1151"/>
      <c r="E383" s="1151"/>
      <c r="F383" s="1151"/>
      <c r="G383" s="66"/>
      <c r="H383" s="66"/>
      <c r="I383" s="1151"/>
      <c r="J383" s="67"/>
      <c r="K383" s="66"/>
      <c r="L383" s="1151"/>
      <c r="M383" s="1885"/>
      <c r="N383" s="65"/>
      <c r="O383" s="66"/>
      <c r="P383" s="66"/>
      <c r="Q383" s="1151"/>
      <c r="R383" s="65"/>
      <c r="S383" s="542"/>
      <c r="T383" s="542"/>
      <c r="U383" s="538"/>
      <c r="V383" s="540"/>
      <c r="W383" s="541"/>
      <c r="X383" s="538"/>
      <c r="Y383" s="539"/>
      <c r="Z383" s="542"/>
      <c r="AA383" s="538"/>
      <c r="AB383" s="541"/>
      <c r="AC383" s="542"/>
      <c r="AD383" s="542"/>
      <c r="AE383" s="542"/>
      <c r="AF383" s="538"/>
      <c r="AG383" s="541"/>
      <c r="AH383" s="542"/>
      <c r="AI383" s="542"/>
      <c r="AJ383" s="539"/>
      <c r="AK383" s="542"/>
      <c r="AL383" s="538"/>
      <c r="AM383" s="539"/>
      <c r="AN383" s="542"/>
      <c r="AO383" s="542"/>
      <c r="AP383" s="542"/>
      <c r="AQ383" s="538"/>
      <c r="AR383" s="543"/>
      <c r="AS383" s="541"/>
      <c r="AT383" s="538"/>
      <c r="AU383" s="539"/>
      <c r="AV383" s="542"/>
      <c r="AW383" s="544"/>
      <c r="AX383" s="542"/>
      <c r="AY383" s="538"/>
      <c r="AZ383" s="540"/>
      <c r="BA383" s="544"/>
      <c r="BB383" s="545"/>
      <c r="BC383" s="546"/>
    </row>
    <row r="384" spans="1:55" ht="27" hidden="1" customHeight="1" thickBot="1">
      <c r="A384" s="1164" t="s">
        <v>13</v>
      </c>
      <c r="B384" s="1151"/>
      <c r="C384" s="1151"/>
      <c r="D384" s="1151"/>
      <c r="E384" s="1151"/>
      <c r="F384" s="1151"/>
      <c r="G384" s="66"/>
      <c r="H384" s="66"/>
      <c r="I384" s="1151"/>
      <c r="J384" s="67"/>
      <c r="K384" s="66"/>
      <c r="L384" s="1151"/>
      <c r="M384" s="1885"/>
      <c r="N384" s="65"/>
      <c r="O384" s="66"/>
      <c r="P384" s="66"/>
      <c r="Q384" s="1151"/>
      <c r="R384" s="65"/>
      <c r="S384" s="542"/>
      <c r="T384" s="542"/>
      <c r="U384" s="538"/>
      <c r="V384" s="540"/>
      <c r="W384" s="541"/>
      <c r="X384" s="538"/>
      <c r="Y384" s="539"/>
      <c r="Z384" s="542"/>
      <c r="AA384" s="538"/>
      <c r="AB384" s="541"/>
      <c r="AC384" s="542"/>
      <c r="AD384" s="542"/>
      <c r="AE384" s="542"/>
      <c r="AF384" s="538"/>
      <c r="AG384" s="541"/>
      <c r="AH384" s="542"/>
      <c r="AI384" s="542"/>
      <c r="AJ384" s="539"/>
      <c r="AK384" s="542"/>
      <c r="AL384" s="538"/>
      <c r="AM384" s="539"/>
      <c r="AN384" s="542"/>
      <c r="AO384" s="542"/>
      <c r="AP384" s="542"/>
      <c r="AQ384" s="538"/>
      <c r="AR384" s="543"/>
      <c r="AS384" s="541"/>
      <c r="AT384" s="538"/>
      <c r="AU384" s="539"/>
      <c r="AV384" s="542"/>
      <c r="AW384" s="544"/>
      <c r="AX384" s="542"/>
      <c r="AY384" s="538"/>
      <c r="AZ384" s="540"/>
      <c r="BA384" s="544"/>
      <c r="BB384" s="545"/>
      <c r="BC384" s="546"/>
    </row>
    <row r="385" spans="1:55" ht="27" hidden="1" customHeight="1" thickBot="1">
      <c r="A385" s="1164" t="s">
        <v>12</v>
      </c>
      <c r="B385" s="1151"/>
      <c r="C385" s="1151"/>
      <c r="D385" s="1151"/>
      <c r="E385" s="1151"/>
      <c r="F385" s="1151"/>
      <c r="G385" s="66"/>
      <c r="H385" s="66"/>
      <c r="I385" s="1151"/>
      <c r="J385" s="67"/>
      <c r="K385" s="66"/>
      <c r="L385" s="1151"/>
      <c r="M385" s="1885"/>
      <c r="N385" s="65"/>
      <c r="O385" s="66"/>
      <c r="P385" s="66"/>
      <c r="Q385" s="1151"/>
      <c r="R385" s="65"/>
      <c r="S385" s="542"/>
      <c r="T385" s="542"/>
      <c r="U385" s="538"/>
      <c r="V385" s="540"/>
      <c r="W385" s="541"/>
      <c r="X385" s="538"/>
      <c r="Y385" s="539"/>
      <c r="Z385" s="542"/>
      <c r="AA385" s="538"/>
      <c r="AB385" s="541"/>
      <c r="AC385" s="542"/>
      <c r="AD385" s="542"/>
      <c r="AE385" s="542"/>
      <c r="AF385" s="538"/>
      <c r="AG385" s="541"/>
      <c r="AH385" s="542"/>
      <c r="AI385" s="542"/>
      <c r="AJ385" s="539"/>
      <c r="AK385" s="542"/>
      <c r="AL385" s="538"/>
      <c r="AM385" s="539"/>
      <c r="AN385" s="542"/>
      <c r="AO385" s="542"/>
      <c r="AP385" s="542"/>
      <c r="AQ385" s="538"/>
      <c r="AR385" s="543"/>
      <c r="AS385" s="541"/>
      <c r="AT385" s="538"/>
      <c r="AU385" s="539"/>
      <c r="AV385" s="542"/>
      <c r="AW385" s="544"/>
      <c r="AX385" s="542"/>
      <c r="AY385" s="538"/>
      <c r="AZ385" s="540"/>
      <c r="BA385" s="544"/>
      <c r="BB385" s="545"/>
      <c r="BC385" s="546"/>
    </row>
    <row r="386" spans="1:55" ht="27" hidden="1" customHeight="1" thickBot="1">
      <c r="A386" s="1164" t="s">
        <v>11</v>
      </c>
      <c r="B386" s="1151"/>
      <c r="C386" s="1151"/>
      <c r="D386" s="1151"/>
      <c r="E386" s="1151"/>
      <c r="F386" s="1151"/>
      <c r="G386" s="66"/>
      <c r="H386" s="66"/>
      <c r="I386" s="1151"/>
      <c r="J386" s="67"/>
      <c r="K386" s="66"/>
      <c r="L386" s="1151"/>
      <c r="M386" s="1885"/>
      <c r="N386" s="65"/>
      <c r="O386" s="66"/>
      <c r="P386" s="66"/>
      <c r="Q386" s="1151"/>
      <c r="R386" s="65"/>
      <c r="S386" s="542"/>
      <c r="T386" s="542"/>
      <c r="U386" s="538"/>
      <c r="V386" s="540"/>
      <c r="W386" s="541"/>
      <c r="X386" s="538"/>
      <c r="Y386" s="539"/>
      <c r="Z386" s="542"/>
      <c r="AA386" s="538"/>
      <c r="AB386" s="541"/>
      <c r="AC386" s="542"/>
      <c r="AD386" s="542"/>
      <c r="AE386" s="542"/>
      <c r="AF386" s="538"/>
      <c r="AG386" s="541"/>
      <c r="AH386" s="542"/>
      <c r="AI386" s="542"/>
      <c r="AJ386" s="539"/>
      <c r="AK386" s="542"/>
      <c r="AL386" s="538"/>
      <c r="AM386" s="539"/>
      <c r="AN386" s="542"/>
      <c r="AO386" s="542"/>
      <c r="AP386" s="542"/>
      <c r="AQ386" s="538"/>
      <c r="AR386" s="543"/>
      <c r="AS386" s="541"/>
      <c r="AT386" s="538"/>
      <c r="AU386" s="539"/>
      <c r="AV386" s="542"/>
      <c r="AW386" s="544"/>
      <c r="AX386" s="542"/>
      <c r="AY386" s="538"/>
      <c r="AZ386" s="540"/>
      <c r="BA386" s="544"/>
      <c r="BB386" s="545"/>
      <c r="BC386" s="546"/>
    </row>
    <row r="387" spans="1:55" ht="28.5" hidden="1" customHeight="1" thickBot="1">
      <c r="A387" s="1164" t="s">
        <v>10</v>
      </c>
      <c r="B387" s="1151"/>
      <c r="C387" s="1151"/>
      <c r="D387" s="1151"/>
      <c r="E387" s="1151"/>
      <c r="F387" s="1151"/>
      <c r="G387" s="66"/>
      <c r="H387" s="66"/>
      <c r="I387" s="1151"/>
      <c r="J387" s="67"/>
      <c r="K387" s="66"/>
      <c r="L387" s="1151"/>
      <c r="M387" s="1885"/>
      <c r="N387" s="65"/>
      <c r="O387" s="66"/>
      <c r="P387" s="66"/>
      <c r="Q387" s="1151"/>
      <c r="R387" s="65"/>
      <c r="S387" s="542"/>
      <c r="T387" s="542"/>
      <c r="U387" s="538"/>
      <c r="V387" s="540"/>
      <c r="W387" s="541"/>
      <c r="X387" s="538"/>
      <c r="Y387" s="539"/>
      <c r="Z387" s="542"/>
      <c r="AA387" s="538"/>
      <c r="AB387" s="541"/>
      <c r="AC387" s="542"/>
      <c r="AD387" s="542"/>
      <c r="AE387" s="542"/>
      <c r="AF387" s="538"/>
      <c r="AG387" s="541"/>
      <c r="AH387" s="542"/>
      <c r="AI387" s="542"/>
      <c r="AJ387" s="539"/>
      <c r="AK387" s="542"/>
      <c r="AL387" s="538"/>
      <c r="AM387" s="539"/>
      <c r="AN387" s="542"/>
      <c r="AO387" s="542"/>
      <c r="AP387" s="542"/>
      <c r="AQ387" s="538"/>
      <c r="AR387" s="543"/>
      <c r="AS387" s="541"/>
      <c r="AT387" s="538"/>
      <c r="AU387" s="539"/>
      <c r="AV387" s="542"/>
      <c r="AW387" s="544"/>
      <c r="AX387" s="542"/>
      <c r="AY387" s="538"/>
      <c r="AZ387" s="540"/>
      <c r="BA387" s="544"/>
      <c r="BB387" s="545"/>
      <c r="BC387" s="546"/>
    </row>
    <row r="388" spans="1:55" ht="27" hidden="1" customHeight="1" thickBot="1">
      <c r="A388" s="2120" t="s">
        <v>9</v>
      </c>
      <c r="B388" s="2121"/>
      <c r="C388" s="2121"/>
      <c r="D388" s="2121"/>
      <c r="E388" s="2121"/>
      <c r="F388" s="2121"/>
      <c r="G388" s="2122"/>
      <c r="H388" s="775"/>
      <c r="I388" s="778"/>
      <c r="J388" s="1318"/>
      <c r="K388" s="775"/>
      <c r="L388" s="778"/>
      <c r="M388" s="1886"/>
      <c r="N388" s="1371"/>
      <c r="O388" s="775"/>
      <c r="P388" s="775"/>
      <c r="Q388" s="778"/>
      <c r="R388" s="1371"/>
      <c r="S388" s="1376"/>
      <c r="T388" s="1376"/>
      <c r="U388" s="1372"/>
      <c r="V388" s="1374"/>
      <c r="W388" s="1375"/>
      <c r="X388" s="1372"/>
      <c r="Y388" s="1373"/>
      <c r="Z388" s="1376"/>
      <c r="AA388" s="1372"/>
      <c r="AB388" s="1375"/>
      <c r="AC388" s="1376"/>
      <c r="AD388" s="1376"/>
      <c r="AE388" s="1376"/>
      <c r="AF388" s="1372"/>
      <c r="AG388" s="1375"/>
      <c r="AH388" s="1376"/>
      <c r="AI388" s="1376"/>
      <c r="AJ388" s="1373"/>
      <c r="AK388" s="1376"/>
      <c r="AL388" s="1372"/>
      <c r="AM388" s="1373"/>
      <c r="AN388" s="1376"/>
      <c r="AO388" s="1376"/>
      <c r="AP388" s="1376"/>
      <c r="AQ388" s="1372"/>
      <c r="AR388" s="1377"/>
      <c r="AS388" s="1375"/>
      <c r="AT388" s="1372"/>
      <c r="AU388" s="1373"/>
      <c r="AV388" s="1376"/>
      <c r="AW388" s="1378"/>
      <c r="AX388" s="1376"/>
      <c r="AY388" s="1372"/>
      <c r="AZ388" s="1374"/>
      <c r="BA388" s="1378"/>
      <c r="BB388" s="1379"/>
      <c r="BC388" s="1410"/>
    </row>
    <row r="389" spans="1:55" ht="41.1" hidden="1" customHeight="1" thickBot="1">
      <c r="A389" s="2124" t="s">
        <v>245</v>
      </c>
      <c r="B389" s="2125"/>
      <c r="C389" s="2125"/>
      <c r="D389" s="2125"/>
      <c r="E389" s="2125"/>
      <c r="F389" s="2125"/>
      <c r="G389" s="2126"/>
      <c r="H389" s="1666"/>
      <c r="I389" s="1454"/>
      <c r="J389" s="1454"/>
      <c r="K389" s="1454"/>
      <c r="L389" s="1454"/>
      <c r="M389" s="1887"/>
      <c r="N389" s="1920"/>
      <c r="O389" s="1666"/>
      <c r="P389" s="1454"/>
      <c r="Q389" s="1887"/>
      <c r="R389" s="1920"/>
      <c r="S389" s="1454"/>
      <c r="T389" s="1666"/>
      <c r="U389" s="1454"/>
      <c r="V389" s="1887"/>
      <c r="W389" s="2015"/>
      <c r="X389" s="1671"/>
      <c r="Y389" s="1671"/>
      <c r="Z389" s="2000"/>
      <c r="AA389" s="2030"/>
      <c r="AB389" s="2015"/>
      <c r="AC389" s="1671"/>
      <c r="AD389" s="1671"/>
      <c r="AE389" s="2000"/>
      <c r="AF389" s="1887"/>
      <c r="AG389" s="1920"/>
      <c r="AH389" s="1666"/>
      <c r="AI389" s="1393"/>
      <c r="AJ389" s="1393"/>
      <c r="AK389" s="1393"/>
      <c r="AL389" s="1393"/>
      <c r="AM389" s="1393"/>
      <c r="AN389" s="1393"/>
      <c r="AO389" s="1393"/>
      <c r="AP389" s="1393"/>
      <c r="AQ389" s="1393"/>
      <c r="AR389" s="1393"/>
      <c r="AS389" s="1393"/>
      <c r="AT389" s="1393"/>
      <c r="AU389" s="1393"/>
      <c r="AV389" s="1393"/>
      <c r="AW389" s="1393"/>
      <c r="AX389" s="1393"/>
      <c r="AY389" s="1393"/>
      <c r="AZ389" s="1393"/>
      <c r="BA389" s="1393"/>
      <c r="BB389" s="1405"/>
      <c r="BC389" s="546"/>
    </row>
    <row r="390" spans="1:55" ht="41.1" hidden="1" customHeight="1" thickBot="1">
      <c r="A390" s="2127" t="s">
        <v>247</v>
      </c>
      <c r="B390" s="2128"/>
      <c r="C390" s="2128"/>
      <c r="D390" s="2128"/>
      <c r="E390" s="2128"/>
      <c r="F390" s="2128"/>
      <c r="G390" s="2129"/>
      <c r="H390" s="1128"/>
      <c r="I390" s="1454"/>
      <c r="J390" s="1454"/>
      <c r="K390" s="1454"/>
      <c r="L390" s="1454"/>
      <c r="M390" s="1887"/>
      <c r="N390" s="1920"/>
      <c r="O390" s="1666"/>
      <c r="P390" s="1454"/>
      <c r="Q390" s="394"/>
      <c r="R390" s="154"/>
      <c r="S390" s="4"/>
      <c r="T390" s="1128"/>
      <c r="U390" s="4"/>
      <c r="V390" s="394"/>
      <c r="W390" s="2016"/>
      <c r="X390" s="1452"/>
      <c r="Y390" s="1452"/>
      <c r="Z390" s="2001"/>
      <c r="AA390" s="2031"/>
      <c r="AB390" s="2037"/>
      <c r="AC390" s="1672"/>
      <c r="AD390" s="1672"/>
      <c r="AE390" s="2001"/>
      <c r="AF390" s="126"/>
      <c r="AG390" s="2046"/>
      <c r="AH390" s="471"/>
      <c r="AI390" s="1393"/>
      <c r="AJ390" s="1393"/>
      <c r="AK390" s="1393"/>
      <c r="AL390" s="1393"/>
      <c r="AM390" s="1393"/>
      <c r="AN390" s="1393"/>
      <c r="AO390" s="1393"/>
      <c r="AP390" s="1393"/>
      <c r="AQ390" s="1393"/>
      <c r="AR390" s="1393"/>
      <c r="AS390" s="1393"/>
      <c r="AT390" s="1393"/>
      <c r="AU390" s="1393"/>
      <c r="AV390" s="1393"/>
      <c r="AW390" s="1393"/>
      <c r="AX390" s="1393"/>
      <c r="AY390" s="1393"/>
      <c r="AZ390" s="1393"/>
      <c r="BA390" s="1393"/>
      <c r="BB390" s="1405"/>
      <c r="BC390" s="546"/>
    </row>
    <row r="391" spans="1:55" ht="41.1" hidden="1" customHeight="1" thickBot="1">
      <c r="A391" s="2098" t="s">
        <v>248</v>
      </c>
      <c r="B391" s="2099"/>
      <c r="C391" s="2099"/>
      <c r="D391" s="2099"/>
      <c r="E391" s="2099"/>
      <c r="F391" s="2099"/>
      <c r="G391" s="2123"/>
      <c r="H391" s="1580">
        <f t="shared" ref="H391:P391" si="1028">H390+H389-H315</f>
        <v>-175</v>
      </c>
      <c r="I391" s="1579">
        <f t="shared" si="1028"/>
        <v>-199</v>
      </c>
      <c r="J391" s="1667">
        <f t="shared" si="1028"/>
        <v>-210</v>
      </c>
      <c r="K391" s="1579">
        <f t="shared" si="1028"/>
        <v>-215</v>
      </c>
      <c r="L391" s="1667">
        <f t="shared" si="1028"/>
        <v>-227</v>
      </c>
      <c r="M391" s="1888">
        <f t="shared" si="1028"/>
        <v>-259</v>
      </c>
      <c r="N391" s="1921">
        <f t="shared" si="1028"/>
        <v>-264</v>
      </c>
      <c r="O391" s="1580">
        <f t="shared" si="1028"/>
        <v>-249</v>
      </c>
      <c r="P391" s="1579">
        <f t="shared" si="1028"/>
        <v>-262</v>
      </c>
      <c r="Q391" s="1945">
        <f t="shared" ref="Q391:AE391" si="1029">Q390+Q389-Q315</f>
        <v>-278</v>
      </c>
      <c r="R391" s="1921">
        <f t="shared" si="1029"/>
        <v>-262</v>
      </c>
      <c r="S391" s="1579">
        <f t="shared" si="1029"/>
        <v>-232</v>
      </c>
      <c r="T391" s="1949">
        <f t="shared" si="1029"/>
        <v>-230</v>
      </c>
      <c r="U391" s="1667">
        <f t="shared" si="1029"/>
        <v>-229</v>
      </c>
      <c r="V391" s="1888">
        <f t="shared" si="1029"/>
        <v>-254</v>
      </c>
      <c r="W391" s="2017">
        <f t="shared" si="1029"/>
        <v>-247</v>
      </c>
      <c r="X391" s="1674">
        <f t="shared" si="1029"/>
        <v>-244</v>
      </c>
      <c r="Y391" s="1674">
        <f t="shared" si="1029"/>
        <v>-264</v>
      </c>
      <c r="Z391" s="2002">
        <f t="shared" si="1029"/>
        <v>-263</v>
      </c>
      <c r="AA391" s="2032">
        <f t="shared" si="1029"/>
        <v>-262</v>
      </c>
      <c r="AB391" s="2038">
        <f t="shared" si="1029"/>
        <v>-262</v>
      </c>
      <c r="AC391" s="1673">
        <f t="shared" si="1029"/>
        <v>-267</v>
      </c>
      <c r="AD391" s="1673">
        <f t="shared" si="1029"/>
        <v>-262</v>
      </c>
      <c r="AE391" s="2002">
        <f t="shared" si="1029"/>
        <v>-98</v>
      </c>
      <c r="AF391" s="1945">
        <f t="shared" ref="AF391:BB391" si="1030">AF390+AF389-AF315</f>
        <v>0</v>
      </c>
      <c r="AG391" s="1921">
        <f t="shared" si="1030"/>
        <v>0</v>
      </c>
      <c r="AH391" s="2041">
        <f t="shared" si="1030"/>
        <v>0</v>
      </c>
      <c r="AI391" s="1581">
        <f t="shared" si="1030"/>
        <v>0</v>
      </c>
      <c r="AJ391" s="1581">
        <f t="shared" si="1030"/>
        <v>0</v>
      </c>
      <c r="AK391" s="1581">
        <f t="shared" si="1030"/>
        <v>0</v>
      </c>
      <c r="AL391" s="1581">
        <f t="shared" si="1030"/>
        <v>0</v>
      </c>
      <c r="AM391" s="1581">
        <f t="shared" si="1030"/>
        <v>0</v>
      </c>
      <c r="AN391" s="1581">
        <f t="shared" si="1030"/>
        <v>0</v>
      </c>
      <c r="AO391" s="1581">
        <f t="shared" si="1030"/>
        <v>0</v>
      </c>
      <c r="AP391" s="1581">
        <f t="shared" si="1030"/>
        <v>0</v>
      </c>
      <c r="AQ391" s="1581">
        <f t="shared" si="1030"/>
        <v>0</v>
      </c>
      <c r="AR391" s="1581">
        <f t="shared" si="1030"/>
        <v>0</v>
      </c>
      <c r="AS391" s="1581">
        <f t="shared" si="1030"/>
        <v>0</v>
      </c>
      <c r="AT391" s="1581">
        <f t="shared" si="1030"/>
        <v>0</v>
      </c>
      <c r="AU391" s="1581">
        <f t="shared" si="1030"/>
        <v>0</v>
      </c>
      <c r="AV391" s="1581">
        <f t="shared" si="1030"/>
        <v>0</v>
      </c>
      <c r="AW391" s="1581">
        <f t="shared" si="1030"/>
        <v>0</v>
      </c>
      <c r="AX391" s="1581">
        <f t="shared" si="1030"/>
        <v>0</v>
      </c>
      <c r="AY391" s="1581">
        <f t="shared" si="1030"/>
        <v>0</v>
      </c>
      <c r="AZ391" s="1581">
        <f t="shared" si="1030"/>
        <v>0</v>
      </c>
      <c r="BA391" s="1581">
        <f t="shared" si="1030"/>
        <v>-2105</v>
      </c>
      <c r="BB391" s="1582">
        <f t="shared" si="1030"/>
        <v>0</v>
      </c>
      <c r="BC391" s="546">
        <f>BC389+BC390-BC315</f>
        <v>-7644</v>
      </c>
    </row>
    <row r="392" spans="1:55" ht="41.1" hidden="1" customHeight="1" thickBot="1">
      <c r="A392" s="2095" t="s">
        <v>275</v>
      </c>
      <c r="B392" s="2128"/>
      <c r="C392" s="2128"/>
      <c r="D392" s="2128"/>
      <c r="E392" s="2128"/>
      <c r="F392" s="2128"/>
      <c r="G392" s="2129"/>
      <c r="H392" s="1668">
        <f t="shared" ref="H392" si="1031">G392+H391</f>
        <v>-175</v>
      </c>
      <c r="I392" s="1670">
        <f>H392+I391</f>
        <v>-374</v>
      </c>
      <c r="J392" s="1670">
        <f t="shared" ref="J392" si="1032">I392+J391</f>
        <v>-584</v>
      </c>
      <c r="K392" s="1670">
        <f t="shared" ref="K392" si="1033">J392+K391</f>
        <v>-799</v>
      </c>
      <c r="L392" s="1670">
        <f t="shared" ref="L392" si="1034">K392+L391</f>
        <v>-1026</v>
      </c>
      <c r="M392" s="1889">
        <f t="shared" ref="M392" si="1035">L392+M391</f>
        <v>-1285</v>
      </c>
      <c r="N392" s="1922">
        <f t="shared" ref="N392" si="1036">M392+N391</f>
        <v>-1549</v>
      </c>
      <c r="O392" s="1668">
        <f t="shared" ref="O392" si="1037">N392+O391</f>
        <v>-1798</v>
      </c>
      <c r="P392" s="1670">
        <f t="shared" ref="P392" si="1038">O392+P391</f>
        <v>-2060</v>
      </c>
      <c r="Q392" s="1889">
        <f t="shared" ref="Q392:AE392" si="1039">P392+Q391</f>
        <v>-2338</v>
      </c>
      <c r="R392" s="1922">
        <f t="shared" si="1039"/>
        <v>-2600</v>
      </c>
      <c r="S392" s="1670">
        <f t="shared" si="1039"/>
        <v>-2832</v>
      </c>
      <c r="T392" s="1668">
        <f t="shared" si="1039"/>
        <v>-3062</v>
      </c>
      <c r="U392" s="1670">
        <f t="shared" si="1039"/>
        <v>-3291</v>
      </c>
      <c r="V392" s="1889">
        <f t="shared" si="1039"/>
        <v>-3545</v>
      </c>
      <c r="W392" s="2018">
        <f t="shared" si="1039"/>
        <v>-3792</v>
      </c>
      <c r="X392" s="1676">
        <f t="shared" si="1039"/>
        <v>-4036</v>
      </c>
      <c r="Y392" s="1676">
        <f t="shared" si="1039"/>
        <v>-4300</v>
      </c>
      <c r="Z392" s="2003">
        <f t="shared" si="1039"/>
        <v>-4563</v>
      </c>
      <c r="AA392" s="2033">
        <f t="shared" si="1039"/>
        <v>-4825</v>
      </c>
      <c r="AB392" s="2018">
        <f t="shared" si="1039"/>
        <v>-5087</v>
      </c>
      <c r="AC392" s="1676">
        <f t="shared" si="1039"/>
        <v>-5354</v>
      </c>
      <c r="AD392" s="1676">
        <f t="shared" si="1039"/>
        <v>-5616</v>
      </c>
      <c r="AE392" s="2003">
        <f t="shared" si="1039"/>
        <v>-5714</v>
      </c>
      <c r="AF392" s="2040">
        <f t="shared" ref="AF392" si="1040">AE392+AF391</f>
        <v>-5714</v>
      </c>
      <c r="AG392" s="2016">
        <f t="shared" ref="AG392" si="1041">AF392+AG391</f>
        <v>-5714</v>
      </c>
      <c r="AH392" s="2042">
        <f t="shared" ref="AH392" si="1042">AG392+AH391</f>
        <v>-5714</v>
      </c>
      <c r="AI392" s="1393">
        <f t="shared" ref="AI392" si="1043">AH392+AI391</f>
        <v>-5714</v>
      </c>
      <c r="AJ392" s="1393">
        <f t="shared" ref="AJ392" si="1044">AI392+AJ391</f>
        <v>-5714</v>
      </c>
      <c r="AK392" s="1393">
        <f t="shared" ref="AK392" si="1045">AJ392+AK391</f>
        <v>-5714</v>
      </c>
      <c r="AL392" s="1393">
        <f t="shared" ref="AL392" si="1046">AK392+AL391</f>
        <v>-5714</v>
      </c>
      <c r="AM392" s="1393">
        <f t="shared" ref="AM392" si="1047">AL392+AM391</f>
        <v>-5714</v>
      </c>
      <c r="AN392" s="1393">
        <f t="shared" ref="AN392" si="1048">AM392+AN391</f>
        <v>-5714</v>
      </c>
      <c r="AO392" s="1393">
        <f t="shared" ref="AO392" si="1049">AN392+AO391</f>
        <v>-5714</v>
      </c>
      <c r="AP392" s="1393">
        <f t="shared" ref="AP392" si="1050">AO392+AP391</f>
        <v>-5714</v>
      </c>
      <c r="AQ392" s="1393">
        <f t="shared" ref="AQ392" si="1051">AP392+AQ391</f>
        <v>-5714</v>
      </c>
      <c r="AR392" s="1393">
        <f t="shared" ref="AR392" si="1052">AQ392+AR391</f>
        <v>-5714</v>
      </c>
      <c r="AS392" s="1393">
        <f t="shared" ref="AS392" si="1053">AR392+AS391</f>
        <v>-5714</v>
      </c>
      <c r="AT392" s="1393">
        <f t="shared" ref="AT392" si="1054">AS392+AT391</f>
        <v>-5714</v>
      </c>
      <c r="AU392" s="1393">
        <f t="shared" ref="AU392" si="1055">AT392+AU391</f>
        <v>-5714</v>
      </c>
      <c r="AV392" s="1393">
        <f t="shared" ref="AV392" si="1056">AU392+AV391</f>
        <v>-5714</v>
      </c>
      <c r="AW392" s="1393">
        <f t="shared" ref="AW392" si="1057">AV392+AW391</f>
        <v>-5714</v>
      </c>
      <c r="AX392" s="1393">
        <f t="shared" ref="AX392" si="1058">AW392+AX391</f>
        <v>-5714</v>
      </c>
      <c r="AY392" s="1393">
        <f t="shared" ref="AY392" si="1059">AX392+AY391</f>
        <v>-5714</v>
      </c>
      <c r="AZ392" s="1393">
        <f t="shared" ref="AZ392" si="1060">AY392+AZ391</f>
        <v>-5714</v>
      </c>
      <c r="BA392" s="1393">
        <f t="shared" ref="BA392" si="1061">AZ392+BA391</f>
        <v>-7819</v>
      </c>
      <c r="BB392" s="1405">
        <f t="shared" ref="BB392" si="1062">BA392+BB391</f>
        <v>-7819</v>
      </c>
      <c r="BC392" s="546"/>
    </row>
    <row r="393" spans="1:55" ht="27" customHeight="1" thickBot="1">
      <c r="A393" s="2098" t="s">
        <v>8</v>
      </c>
      <c r="B393" s="2099"/>
      <c r="C393" s="2099"/>
      <c r="D393" s="2099"/>
      <c r="E393" s="2099"/>
      <c r="F393" s="2099"/>
      <c r="G393" s="2123"/>
      <c r="H393" s="1380">
        <f t="shared" ref="H393:AM393" si="1063">H404/$E$406</f>
        <v>0.39572864321608042</v>
      </c>
      <c r="I393" s="1380">
        <f t="shared" si="1063"/>
        <v>0.39572864321608042</v>
      </c>
      <c r="J393" s="1380">
        <f t="shared" si="1063"/>
        <v>0.52763819095477382</v>
      </c>
      <c r="K393" s="1380">
        <f t="shared" si="1063"/>
        <v>0.57160804020100497</v>
      </c>
      <c r="L393" s="1380">
        <f t="shared" si="1063"/>
        <v>0.58919597989949746</v>
      </c>
      <c r="M393" s="1381">
        <f t="shared" si="1063"/>
        <v>0.84422110552763818</v>
      </c>
      <c r="N393" s="1923">
        <f t="shared" ref="N393" si="1064">N404/$E$406</f>
        <v>0.85301507537688437</v>
      </c>
      <c r="O393" s="1380">
        <f t="shared" si="1063"/>
        <v>0.71231155778894473</v>
      </c>
      <c r="P393" s="1380">
        <f t="shared" si="1063"/>
        <v>0.75628140703517588</v>
      </c>
      <c r="Q393" s="1381">
        <f t="shared" si="1063"/>
        <v>0.80025125628140703</v>
      </c>
      <c r="R393" s="1923">
        <f t="shared" si="1063"/>
        <v>0.58040201005025127</v>
      </c>
      <c r="S393" s="1380">
        <f t="shared" si="1063"/>
        <v>0.58040201005025127</v>
      </c>
      <c r="T393" s="1380">
        <f t="shared" si="1063"/>
        <v>0.58040201005025127</v>
      </c>
      <c r="U393" s="1380">
        <f t="shared" si="1063"/>
        <v>0.58040201005025127</v>
      </c>
      <c r="V393" s="1381">
        <f t="shared" si="1063"/>
        <v>0.84422110552763818</v>
      </c>
      <c r="W393" s="1923">
        <f t="shared" si="1063"/>
        <v>0.84422110552763818</v>
      </c>
      <c r="X393" s="1380">
        <f t="shared" si="1063"/>
        <v>0.68592964824120606</v>
      </c>
      <c r="Y393" s="1380">
        <f t="shared" si="1063"/>
        <v>0.84422110552763818</v>
      </c>
      <c r="Z393" s="1380">
        <f t="shared" si="1063"/>
        <v>0.84422110552763818</v>
      </c>
      <c r="AA393" s="1381">
        <f t="shared" si="1063"/>
        <v>0.84422110552763818</v>
      </c>
      <c r="AB393" s="1923">
        <f t="shared" si="1063"/>
        <v>0.84422110552763818</v>
      </c>
      <c r="AC393" s="1380">
        <f t="shared" si="1063"/>
        <v>0.85301507537688437</v>
      </c>
      <c r="AD393" s="1380">
        <f t="shared" si="1063"/>
        <v>0.85301507537688437</v>
      </c>
      <c r="AE393" s="1380">
        <f t="shared" si="1063"/>
        <v>0.26381909547738691</v>
      </c>
      <c r="AF393" s="1381">
        <f t="shared" si="1063"/>
        <v>0.26381909547738691</v>
      </c>
      <c r="AG393" s="1923">
        <f t="shared" si="1063"/>
        <v>0</v>
      </c>
      <c r="AH393" s="1383">
        <f t="shared" si="1063"/>
        <v>0</v>
      </c>
      <c r="AI393" s="1383">
        <f t="shared" si="1063"/>
        <v>0</v>
      </c>
      <c r="AJ393" s="1382">
        <f t="shared" si="1063"/>
        <v>0</v>
      </c>
      <c r="AK393" s="1383">
        <f t="shared" si="1063"/>
        <v>0</v>
      </c>
      <c r="AL393" s="1384">
        <f t="shared" si="1063"/>
        <v>0</v>
      </c>
      <c r="AM393" s="1382">
        <f t="shared" si="1063"/>
        <v>0</v>
      </c>
      <c r="AN393" s="1383"/>
      <c r="AO393" s="1383"/>
      <c r="AP393" s="1383"/>
      <c r="AQ393" s="1384"/>
      <c r="AR393" s="1385"/>
      <c r="AS393" s="1386"/>
      <c r="AT393" s="1384"/>
      <c r="AU393" s="1382"/>
      <c r="AV393" s="1383"/>
      <c r="AW393" s="1387"/>
      <c r="AX393" s="1388"/>
      <c r="AY393" s="1389"/>
      <c r="AZ393" s="1390"/>
      <c r="BA393" s="1391"/>
      <c r="BB393" s="1392"/>
      <c r="BC393" s="519"/>
    </row>
    <row r="394" spans="1:55" ht="27" customHeight="1" thickBot="1">
      <c r="A394" s="2095" t="s">
        <v>7</v>
      </c>
      <c r="B394" s="2096"/>
      <c r="C394" s="2096"/>
      <c r="D394" s="2096"/>
      <c r="E394" s="2096"/>
      <c r="F394" s="2096"/>
      <c r="G394" s="2097"/>
      <c r="H394" s="555">
        <f t="shared" ref="H394:AK394" si="1065">(H401+H402+H403)/$E$406</f>
        <v>0.74350921273031823</v>
      </c>
      <c r="I394" s="555">
        <f t="shared" si="1065"/>
        <v>0.85908710217755446</v>
      </c>
      <c r="J394" s="555">
        <f t="shared" si="1065"/>
        <v>0.83626465661641536</v>
      </c>
      <c r="K394" s="555">
        <f t="shared" si="1065"/>
        <v>0.83626465661641536</v>
      </c>
      <c r="L394" s="555">
        <f t="shared" si="1065"/>
        <v>0.87730318257956452</v>
      </c>
      <c r="M394" s="556">
        <f t="shared" si="1065"/>
        <v>0.90242881072026804</v>
      </c>
      <c r="N394" s="554">
        <f t="shared" ref="N394" si="1066">(N401+N402+N403)/$E$406</f>
        <v>0.93592964824120606</v>
      </c>
      <c r="O394" s="555">
        <f t="shared" si="1065"/>
        <v>0.93509212730318259</v>
      </c>
      <c r="P394" s="555">
        <f t="shared" si="1065"/>
        <v>0.97571189279731996</v>
      </c>
      <c r="Q394" s="556">
        <f t="shared" si="1065"/>
        <v>1.0322445561139029</v>
      </c>
      <c r="R394" s="554">
        <f t="shared" si="1065"/>
        <v>1.0755862646566163</v>
      </c>
      <c r="S394" s="555">
        <f>(S401+S402+S403)/$E$406</f>
        <v>0.92755443886097155</v>
      </c>
      <c r="T394" s="555">
        <f t="shared" si="1065"/>
        <v>0.91080402010050254</v>
      </c>
      <c r="U394" s="555">
        <f t="shared" si="1065"/>
        <v>0.90787269681742044</v>
      </c>
      <c r="V394" s="556">
        <f t="shared" si="1065"/>
        <v>0.85594639865996647</v>
      </c>
      <c r="W394" s="554">
        <f t="shared" si="1065"/>
        <v>0.81867671691792299</v>
      </c>
      <c r="X394" s="555">
        <f t="shared" si="1065"/>
        <v>0.90075376884422109</v>
      </c>
      <c r="Y394" s="555">
        <f t="shared" si="1065"/>
        <v>0.88735343383584586</v>
      </c>
      <c r="Z394" s="555">
        <f t="shared" si="1065"/>
        <v>0.8835845896147404</v>
      </c>
      <c r="AA394" s="556">
        <f t="shared" si="1065"/>
        <v>0.8752093802345059</v>
      </c>
      <c r="AB394" s="554">
        <f t="shared" si="1065"/>
        <v>0.8752093802345059</v>
      </c>
      <c r="AC394" s="555">
        <f t="shared" si="1065"/>
        <v>0.90661641541038529</v>
      </c>
      <c r="AD394" s="555">
        <f t="shared" si="1065"/>
        <v>0.88777219430485765</v>
      </c>
      <c r="AE394" s="555">
        <f t="shared" si="1065"/>
        <v>0.47194304857621439</v>
      </c>
      <c r="AF394" s="556">
        <f t="shared" si="1065"/>
        <v>0</v>
      </c>
      <c r="AG394" s="554">
        <f t="shared" si="1065"/>
        <v>0</v>
      </c>
      <c r="AH394" s="555">
        <f t="shared" si="1065"/>
        <v>0</v>
      </c>
      <c r="AI394" s="555">
        <f t="shared" si="1065"/>
        <v>0</v>
      </c>
      <c r="AJ394" s="557">
        <f t="shared" si="1065"/>
        <v>0</v>
      </c>
      <c r="AK394" s="555">
        <f t="shared" si="1065"/>
        <v>0</v>
      </c>
      <c r="AL394" s="556"/>
      <c r="AM394" s="557"/>
      <c r="AN394" s="555"/>
      <c r="AO394" s="555"/>
      <c r="AP394" s="555"/>
      <c r="AQ394" s="556"/>
      <c r="AR394" s="558"/>
      <c r="AS394" s="554"/>
      <c r="AT394" s="556"/>
      <c r="AU394" s="557"/>
      <c r="AV394" s="555"/>
      <c r="AW394" s="559"/>
      <c r="AX394" s="551"/>
      <c r="AY394" s="549"/>
      <c r="AZ394" s="550"/>
      <c r="BA394" s="552"/>
      <c r="BB394" s="553"/>
      <c r="BC394" s="546"/>
    </row>
    <row r="395" spans="1:55" ht="38.25" hidden="1" customHeight="1" thickBot="1">
      <c r="A395" s="2098" t="s">
        <v>6</v>
      </c>
      <c r="B395" s="2099"/>
      <c r="C395" s="2099"/>
      <c r="D395" s="2099"/>
      <c r="E395" s="2099"/>
      <c r="F395" s="2099"/>
      <c r="G395" s="2099"/>
      <c r="H395" s="555"/>
      <c r="I395" s="556"/>
      <c r="J395" s="557"/>
      <c r="K395" s="555"/>
      <c r="L395" s="556"/>
      <c r="M395" s="554"/>
      <c r="N395" s="556"/>
      <c r="O395" s="557"/>
      <c r="P395" s="555"/>
      <c r="Q395" s="556"/>
      <c r="R395" s="554"/>
      <c r="S395" s="556"/>
      <c r="T395" s="557"/>
      <c r="U395" s="556"/>
      <c r="V395" s="558"/>
      <c r="W395" s="554"/>
      <c r="X395" s="556"/>
      <c r="Y395" s="557"/>
      <c r="Z395" s="555"/>
      <c r="AA395" s="556"/>
      <c r="AB395" s="554"/>
      <c r="AC395" s="555"/>
      <c r="AD395" s="555"/>
      <c r="AE395" s="555"/>
      <c r="AF395" s="556"/>
      <c r="AG395" s="560"/>
      <c r="AH395" s="554"/>
      <c r="AI395" s="555"/>
      <c r="AJ395" s="555"/>
      <c r="AK395" s="555"/>
      <c r="AL395" s="556"/>
      <c r="AM395" s="557"/>
      <c r="AN395" s="555"/>
      <c r="AO395" s="555"/>
      <c r="AP395" s="555"/>
      <c r="AQ395" s="556"/>
      <c r="AR395" s="560"/>
      <c r="AS395" s="554"/>
      <c r="AT395" s="556"/>
      <c r="AU395" s="557"/>
      <c r="AV395" s="555"/>
      <c r="AW395" s="552"/>
      <c r="AX395" s="551"/>
      <c r="AY395" s="549"/>
      <c r="AZ395" s="550"/>
      <c r="BA395" s="552"/>
      <c r="BB395" s="553"/>
      <c r="BC395" s="546"/>
    </row>
    <row r="396" spans="1:55" ht="27" customHeight="1" thickBot="1">
      <c r="A396" s="2100" t="s">
        <v>236</v>
      </c>
      <c r="B396" s="2101"/>
      <c r="C396" s="2101"/>
      <c r="D396" s="2101"/>
      <c r="E396" s="2101"/>
      <c r="F396" s="2101"/>
      <c r="G396" s="2101"/>
      <c r="H396" s="49">
        <f t="shared" ref="H396" si="1067">($I$406*H161)/$E$406</f>
        <v>0.46712730318257956</v>
      </c>
      <c r="I396" s="1226">
        <f t="shared" ref="I396:AM396" si="1068">($I$406*I161)/$E$406</f>
        <v>0.58270519262981579</v>
      </c>
      <c r="J396" s="561">
        <f t="shared" si="1068"/>
        <v>0.56825795644891119</v>
      </c>
      <c r="K396" s="561">
        <f t="shared" si="1068"/>
        <v>0.56825795644891119</v>
      </c>
      <c r="L396" s="561">
        <f t="shared" si="1068"/>
        <v>0.62604690117252937</v>
      </c>
      <c r="M396" s="561">
        <f t="shared" si="1068"/>
        <v>0.62604690117252937</v>
      </c>
      <c r="N396" s="561">
        <f t="shared" si="1068"/>
        <v>0.62604690117252937</v>
      </c>
      <c r="O396" s="561">
        <f t="shared" si="1068"/>
        <v>0.62604690117252937</v>
      </c>
      <c r="P396" s="561">
        <f t="shared" si="1068"/>
        <v>0.67420435510887777</v>
      </c>
      <c r="Q396" s="561">
        <f t="shared" si="1068"/>
        <v>0.72236180904522618</v>
      </c>
      <c r="R396" s="561">
        <f t="shared" si="1068"/>
        <v>0.76570351758793975</v>
      </c>
      <c r="S396" s="561">
        <f t="shared" si="1068"/>
        <v>0.62604690117252937</v>
      </c>
      <c r="T396" s="561">
        <f t="shared" si="1068"/>
        <v>0.62604690117252937</v>
      </c>
      <c r="U396" s="561">
        <f t="shared" si="1068"/>
        <v>0.58752093802345062</v>
      </c>
      <c r="V396" s="561">
        <f t="shared" si="1068"/>
        <v>0.41415410385259632</v>
      </c>
      <c r="W396" s="561">
        <f t="shared" si="1068"/>
        <v>0.38525963149078729</v>
      </c>
      <c r="X396" s="561">
        <f t="shared" si="1068"/>
        <v>0.4815745393634841</v>
      </c>
      <c r="Y396" s="561">
        <f t="shared" si="1068"/>
        <v>0.38525963149078729</v>
      </c>
      <c r="Z396" s="561">
        <f t="shared" si="1068"/>
        <v>0.38525963149078729</v>
      </c>
      <c r="AA396" s="561">
        <f t="shared" si="1068"/>
        <v>0.38525963149078729</v>
      </c>
      <c r="AB396" s="561">
        <f t="shared" si="1068"/>
        <v>0.38525963149078729</v>
      </c>
      <c r="AC396" s="561">
        <f t="shared" si="1068"/>
        <v>0.4815745393634841</v>
      </c>
      <c r="AD396" s="561">
        <f t="shared" si="1068"/>
        <v>0.4815745393634841</v>
      </c>
      <c r="AE396" s="561">
        <f t="shared" si="1068"/>
        <v>0.47194304857621439</v>
      </c>
      <c r="AF396" s="561">
        <f t="shared" si="1068"/>
        <v>0</v>
      </c>
      <c r="AG396" s="561">
        <f t="shared" si="1068"/>
        <v>0</v>
      </c>
      <c r="AH396" s="63">
        <f t="shared" si="1068"/>
        <v>0</v>
      </c>
      <c r="AI396" s="64">
        <f t="shared" si="1068"/>
        <v>0</v>
      </c>
      <c r="AJ396" s="62">
        <f t="shared" si="1068"/>
        <v>0</v>
      </c>
      <c r="AK396" s="61">
        <f t="shared" si="1068"/>
        <v>0</v>
      </c>
      <c r="AL396" s="62">
        <f t="shared" si="1068"/>
        <v>0</v>
      </c>
      <c r="AM396" s="60">
        <f t="shared" si="1068"/>
        <v>0</v>
      </c>
      <c r="AN396" s="58"/>
      <c r="AO396" s="62"/>
      <c r="AP396" s="58"/>
      <c r="AQ396" s="62"/>
      <c r="AR396" s="61"/>
      <c r="AS396" s="60"/>
      <c r="AT396" s="59"/>
      <c r="AU396" s="58"/>
      <c r="AV396" s="57"/>
      <c r="AW396" s="44"/>
      <c r="AX396" s="43"/>
      <c r="AY396" s="42"/>
      <c r="AZ396" s="41"/>
      <c r="BA396" s="40"/>
      <c r="BB396" s="39"/>
      <c r="BC396" s="8"/>
    </row>
    <row r="397" spans="1:55" ht="27" customHeight="1" thickBot="1">
      <c r="A397" s="2100" t="s">
        <v>1</v>
      </c>
      <c r="B397" s="2101"/>
      <c r="C397" s="2101"/>
      <c r="D397" s="2101"/>
      <c r="E397" s="2101"/>
      <c r="F397" s="2101"/>
      <c r="G397" s="2101"/>
      <c r="H397" s="49">
        <f t="shared" ref="H397" si="1069">($I$407*H167)/$E$406</f>
        <v>0</v>
      </c>
      <c r="I397" s="561">
        <f t="shared" ref="I397:AM397" si="1070">($I$407*I167)/$E$406</f>
        <v>0</v>
      </c>
      <c r="J397" s="561">
        <f t="shared" si="1070"/>
        <v>0</v>
      </c>
      <c r="K397" s="561">
        <f t="shared" si="1070"/>
        <v>0</v>
      </c>
      <c r="L397" s="561">
        <f t="shared" si="1070"/>
        <v>0</v>
      </c>
      <c r="M397" s="561">
        <f t="shared" si="1070"/>
        <v>0</v>
      </c>
      <c r="N397" s="561">
        <f t="shared" si="1070"/>
        <v>0</v>
      </c>
      <c r="O397" s="561">
        <f t="shared" si="1070"/>
        <v>7.537688442211055E-3</v>
      </c>
      <c r="P397" s="561">
        <f t="shared" si="1070"/>
        <v>0</v>
      </c>
      <c r="Q397" s="561">
        <f t="shared" si="1070"/>
        <v>0</v>
      </c>
      <c r="R397" s="561">
        <f t="shared" si="1070"/>
        <v>0</v>
      </c>
      <c r="S397" s="561">
        <f t="shared" si="1070"/>
        <v>0</v>
      </c>
      <c r="T397" s="561">
        <f t="shared" si="1070"/>
        <v>0</v>
      </c>
      <c r="U397" s="561">
        <f t="shared" si="1070"/>
        <v>1.8844221105527637E-2</v>
      </c>
      <c r="V397" s="561">
        <f t="shared" si="1070"/>
        <v>0.13190954773869346</v>
      </c>
      <c r="W397" s="561">
        <f t="shared" si="1070"/>
        <v>0.13190954773869346</v>
      </c>
      <c r="X397" s="561">
        <f t="shared" si="1070"/>
        <v>0.1092964824120603</v>
      </c>
      <c r="Y397" s="561">
        <f t="shared" si="1070"/>
        <v>0.19221105527638191</v>
      </c>
      <c r="Z397" s="561">
        <f t="shared" si="1070"/>
        <v>0.18844221105527639</v>
      </c>
      <c r="AA397" s="561">
        <f t="shared" si="1070"/>
        <v>0.18844221105527639</v>
      </c>
      <c r="AB397" s="561">
        <f t="shared" si="1070"/>
        <v>0.18844221105527639</v>
      </c>
      <c r="AC397" s="561">
        <f t="shared" si="1070"/>
        <v>0.13190954773869346</v>
      </c>
      <c r="AD397" s="561">
        <f t="shared" si="1070"/>
        <v>0.11306532663316583</v>
      </c>
      <c r="AE397" s="561">
        <f t="shared" si="1070"/>
        <v>0</v>
      </c>
      <c r="AF397" s="561">
        <f t="shared" si="1070"/>
        <v>0</v>
      </c>
      <c r="AG397" s="561">
        <f t="shared" si="1070"/>
        <v>0</v>
      </c>
      <c r="AH397" s="1439">
        <f t="shared" si="1070"/>
        <v>0</v>
      </c>
      <c r="AI397" s="63">
        <f t="shared" si="1070"/>
        <v>0</v>
      </c>
      <c r="AJ397" s="63">
        <f t="shared" si="1070"/>
        <v>0</v>
      </c>
      <c r="AK397" s="63">
        <f t="shared" si="1070"/>
        <v>0</v>
      </c>
      <c r="AL397" s="62">
        <f t="shared" si="1070"/>
        <v>0</v>
      </c>
      <c r="AM397" s="60">
        <f t="shared" si="1070"/>
        <v>0</v>
      </c>
      <c r="AN397" s="58"/>
      <c r="AO397" s="62"/>
      <c r="AP397" s="58"/>
      <c r="AQ397" s="62"/>
      <c r="AR397" s="61"/>
      <c r="AS397" s="60"/>
      <c r="AT397" s="59"/>
      <c r="AU397" s="58"/>
      <c r="AV397" s="57"/>
      <c r="AW397" s="44"/>
      <c r="AX397" s="43"/>
      <c r="AY397" s="42"/>
      <c r="AZ397" s="41"/>
      <c r="BA397" s="40"/>
      <c r="BB397" s="39"/>
      <c r="BC397" s="8"/>
    </row>
    <row r="398" spans="1:55" ht="27" customHeight="1" thickBot="1">
      <c r="A398" s="2100" t="s">
        <v>0</v>
      </c>
      <c r="B398" s="2101"/>
      <c r="C398" s="2101"/>
      <c r="D398" s="2101"/>
      <c r="E398" s="2101"/>
      <c r="F398" s="2101"/>
      <c r="G398" s="2101"/>
      <c r="H398" s="49">
        <f t="shared" ref="H398" si="1071">($I$408*H214)/$E$406</f>
        <v>0.27638190954773867</v>
      </c>
      <c r="I398" s="49">
        <f t="shared" ref="I398:AM398" si="1072">($I$408*I214)/$E$406</f>
        <v>0.27638190954773867</v>
      </c>
      <c r="J398" s="49">
        <f t="shared" si="1072"/>
        <v>0.26800670016750416</v>
      </c>
      <c r="K398" s="49">
        <f t="shared" si="1072"/>
        <v>0.26800670016750416</v>
      </c>
      <c r="L398" s="49">
        <f t="shared" si="1072"/>
        <v>0.25125628140703515</v>
      </c>
      <c r="M398" s="49">
        <f t="shared" si="1072"/>
        <v>0.27638190954773867</v>
      </c>
      <c r="N398" s="49">
        <f t="shared" si="1072"/>
        <v>0.30988274706867669</v>
      </c>
      <c r="O398" s="49">
        <f t="shared" si="1072"/>
        <v>0.30150753768844218</v>
      </c>
      <c r="P398" s="49">
        <f t="shared" si="1072"/>
        <v>0.30150753768844218</v>
      </c>
      <c r="Q398" s="49">
        <f t="shared" si="1072"/>
        <v>0.30988274706867669</v>
      </c>
      <c r="R398" s="49">
        <f t="shared" si="1072"/>
        <v>0.30988274706867669</v>
      </c>
      <c r="S398" s="49">
        <f t="shared" si="1072"/>
        <v>0.30150753768844218</v>
      </c>
      <c r="T398" s="49">
        <f t="shared" si="1072"/>
        <v>0.28475711892797317</v>
      </c>
      <c r="U398" s="49">
        <f t="shared" si="1072"/>
        <v>0.30150753768844218</v>
      </c>
      <c r="V398" s="49">
        <f t="shared" si="1072"/>
        <v>0.30988274706867669</v>
      </c>
      <c r="W398" s="49">
        <f t="shared" si="1072"/>
        <v>0.30150753768844218</v>
      </c>
      <c r="X398" s="49">
        <f t="shared" si="1072"/>
        <v>0.30988274706867669</v>
      </c>
      <c r="Y398" s="49">
        <f t="shared" si="1072"/>
        <v>0.30988274706867669</v>
      </c>
      <c r="Z398" s="49">
        <f t="shared" si="1072"/>
        <v>0.30988274706867669</v>
      </c>
      <c r="AA398" s="49">
        <f t="shared" si="1072"/>
        <v>0.30150753768844218</v>
      </c>
      <c r="AB398" s="49">
        <f t="shared" si="1072"/>
        <v>0.30150753768844218</v>
      </c>
      <c r="AC398" s="49">
        <f t="shared" si="1072"/>
        <v>0.29313232830820768</v>
      </c>
      <c r="AD398" s="49">
        <f t="shared" si="1072"/>
        <v>0.29313232830820768</v>
      </c>
      <c r="AE398" s="49">
        <f t="shared" si="1072"/>
        <v>0</v>
      </c>
      <c r="AF398" s="49">
        <f t="shared" si="1072"/>
        <v>0</v>
      </c>
      <c r="AG398" s="49">
        <f t="shared" si="1072"/>
        <v>0</v>
      </c>
      <c r="AH398" s="54">
        <f t="shared" si="1072"/>
        <v>0</v>
      </c>
      <c r="AI398" s="56">
        <f t="shared" si="1072"/>
        <v>0</v>
      </c>
      <c r="AJ398" s="55">
        <f t="shared" si="1072"/>
        <v>0</v>
      </c>
      <c r="AK398" s="54">
        <f t="shared" si="1072"/>
        <v>0</v>
      </c>
      <c r="AL398" s="55">
        <f t="shared" si="1072"/>
        <v>0</v>
      </c>
      <c r="AM398" s="53">
        <f t="shared" si="1072"/>
        <v>0</v>
      </c>
      <c r="AN398" s="51"/>
      <c r="AO398" s="55"/>
      <c r="AP398" s="51"/>
      <c r="AQ398" s="55"/>
      <c r="AR398" s="54"/>
      <c r="AS398" s="53"/>
      <c r="AT398" s="52"/>
      <c r="AU398" s="51"/>
      <c r="AV398" s="50"/>
      <c r="AW398" s="44"/>
      <c r="AX398" s="43"/>
      <c r="AY398" s="42"/>
      <c r="AZ398" s="41"/>
      <c r="BA398" s="40"/>
      <c r="BB398" s="39"/>
      <c r="BC398" s="8"/>
    </row>
    <row r="399" spans="1:55" ht="27" customHeight="1" thickBot="1">
      <c r="A399" s="2100" t="s">
        <v>240</v>
      </c>
      <c r="B399" s="2101"/>
      <c r="C399" s="2101"/>
      <c r="D399" s="2101"/>
      <c r="E399" s="2101"/>
      <c r="F399" s="2101"/>
      <c r="G399" s="2101"/>
      <c r="H399" s="49">
        <f t="shared" ref="H399" si="1073">($I$409*H89+H77+H71)/$E$406</f>
        <v>0</v>
      </c>
      <c r="I399" s="49">
        <f t="shared" ref="I399:AM399" si="1074">($I$409*I89+I77+I71)/$E$406</f>
        <v>0</v>
      </c>
      <c r="J399" s="49">
        <f t="shared" si="1074"/>
        <v>3.1407035175879397E-4</v>
      </c>
      <c r="K399" s="49">
        <f t="shared" si="1074"/>
        <v>4.187604690117253E-4</v>
      </c>
      <c r="L399" s="49">
        <f t="shared" si="1074"/>
        <v>0</v>
      </c>
      <c r="M399" s="49">
        <f t="shared" si="1074"/>
        <v>6.2814070351758795E-4</v>
      </c>
      <c r="N399" s="49">
        <f t="shared" si="1074"/>
        <v>6.2814070351758795E-4</v>
      </c>
      <c r="O399" s="49">
        <f t="shared" si="1074"/>
        <v>3.1407035175879397E-4</v>
      </c>
      <c r="P399" s="49">
        <f t="shared" si="1074"/>
        <v>4.187604690117253E-4</v>
      </c>
      <c r="Q399" s="49">
        <f t="shared" si="1074"/>
        <v>5.2345058626465657E-4</v>
      </c>
      <c r="R399" s="49">
        <f t="shared" si="1074"/>
        <v>0</v>
      </c>
      <c r="S399" s="49">
        <f t="shared" si="1074"/>
        <v>0</v>
      </c>
      <c r="T399" s="49">
        <f t="shared" si="1074"/>
        <v>0</v>
      </c>
      <c r="U399" s="49">
        <f t="shared" si="1074"/>
        <v>0</v>
      </c>
      <c r="V399" s="49">
        <f t="shared" si="1074"/>
        <v>6.2814070351758795E-4</v>
      </c>
      <c r="W399" s="49">
        <f t="shared" si="1074"/>
        <v>6.2814070351758795E-4</v>
      </c>
      <c r="X399" s="49">
        <f t="shared" si="1074"/>
        <v>2.512562814070352E-4</v>
      </c>
      <c r="Y399" s="49">
        <f t="shared" si="1074"/>
        <v>6.2814070351758795E-4</v>
      </c>
      <c r="Z399" s="49">
        <f t="shared" si="1074"/>
        <v>6.2814070351758795E-4</v>
      </c>
      <c r="AA399" s="49">
        <f t="shared" si="1074"/>
        <v>6.2814070351758795E-4</v>
      </c>
      <c r="AB399" s="49">
        <f t="shared" si="1074"/>
        <v>6.2814070351758795E-4</v>
      </c>
      <c r="AC399" s="49">
        <f t="shared" si="1074"/>
        <v>6.2814070351758795E-4</v>
      </c>
      <c r="AD399" s="49">
        <f t="shared" si="1074"/>
        <v>6.2814070351758795E-4</v>
      </c>
      <c r="AE399" s="49">
        <f t="shared" si="1074"/>
        <v>6.2814070351758795E-4</v>
      </c>
      <c r="AF399" s="49">
        <f t="shared" si="1074"/>
        <v>6.2814070351758795E-4</v>
      </c>
      <c r="AG399" s="49">
        <f t="shared" si="1074"/>
        <v>0</v>
      </c>
      <c r="AH399" s="48">
        <f t="shared" si="1074"/>
        <v>0</v>
      </c>
      <c r="AI399" s="43">
        <f t="shared" si="1074"/>
        <v>0</v>
      </c>
      <c r="AJ399" s="42">
        <f t="shared" si="1074"/>
        <v>0</v>
      </c>
      <c r="AK399" s="48">
        <f t="shared" si="1074"/>
        <v>0</v>
      </c>
      <c r="AL399" s="42">
        <f t="shared" si="1074"/>
        <v>0</v>
      </c>
      <c r="AM399" s="41">
        <f t="shared" si="1074"/>
        <v>0</v>
      </c>
      <c r="AN399" s="46"/>
      <c r="AO399" s="42"/>
      <c r="AP399" s="46"/>
      <c r="AQ399" s="42"/>
      <c r="AR399" s="48"/>
      <c r="AS399" s="41"/>
      <c r="AT399" s="47"/>
      <c r="AU399" s="46"/>
      <c r="AV399" s="45"/>
      <c r="AW399" s="44"/>
      <c r="AX399" s="43"/>
      <c r="AY399" s="42"/>
      <c r="AZ399" s="41"/>
      <c r="BA399" s="40"/>
      <c r="BB399" s="39"/>
      <c r="BC399" s="8"/>
    </row>
    <row r="400" spans="1:55" ht="27" customHeight="1" thickBot="1">
      <c r="A400" s="2106" t="s">
        <v>229</v>
      </c>
      <c r="B400" s="2107"/>
      <c r="C400" s="2107"/>
      <c r="D400" s="2107"/>
      <c r="E400" s="2107"/>
      <c r="F400" s="2107"/>
      <c r="G400" s="2107"/>
      <c r="H400" s="37">
        <f t="shared" ref="H400" si="1075">($I$410*H77)/$E$406</f>
        <v>0</v>
      </c>
      <c r="I400" s="37">
        <f t="shared" ref="I400:AM400" si="1076">($I$410*I77)/$E$406</f>
        <v>0</v>
      </c>
      <c r="J400" s="38">
        <f t="shared" si="1076"/>
        <v>0</v>
      </c>
      <c r="K400" s="37">
        <f t="shared" si="1076"/>
        <v>0</v>
      </c>
      <c r="L400" s="37">
        <f t="shared" si="1076"/>
        <v>0</v>
      </c>
      <c r="M400" s="37">
        <f t="shared" si="1076"/>
        <v>0</v>
      </c>
      <c r="N400" s="37">
        <f t="shared" si="1076"/>
        <v>0</v>
      </c>
      <c r="O400" s="38">
        <f t="shared" si="1076"/>
        <v>0</v>
      </c>
      <c r="P400" s="37">
        <f t="shared" si="1076"/>
        <v>0</v>
      </c>
      <c r="Q400" s="37">
        <f t="shared" si="1076"/>
        <v>0</v>
      </c>
      <c r="R400" s="36">
        <f t="shared" si="1076"/>
        <v>0</v>
      </c>
      <c r="S400" s="33">
        <f t="shared" si="1076"/>
        <v>0</v>
      </c>
      <c r="T400" s="30">
        <f t="shared" si="1076"/>
        <v>0</v>
      </c>
      <c r="U400" s="29">
        <f t="shared" si="1076"/>
        <v>0</v>
      </c>
      <c r="V400" s="35">
        <f t="shared" si="1076"/>
        <v>0.30402010050251255</v>
      </c>
      <c r="W400" s="28">
        <f t="shared" si="1076"/>
        <v>0.30402010050251255</v>
      </c>
      <c r="X400" s="33">
        <f t="shared" si="1076"/>
        <v>0.12160804020100502</v>
      </c>
      <c r="Y400" s="30">
        <f t="shared" si="1076"/>
        <v>0.30402010050251255</v>
      </c>
      <c r="Z400" s="35">
        <f t="shared" si="1076"/>
        <v>0.30402010050251255</v>
      </c>
      <c r="AA400" s="29">
        <f t="shared" si="1076"/>
        <v>0.30402010050251255</v>
      </c>
      <c r="AB400" s="28">
        <f t="shared" si="1076"/>
        <v>0.30402010050251255</v>
      </c>
      <c r="AC400" s="33">
        <f t="shared" si="1076"/>
        <v>0.30402010050251255</v>
      </c>
      <c r="AD400" s="30">
        <f t="shared" si="1076"/>
        <v>0.30402010050251255</v>
      </c>
      <c r="AE400" s="29">
        <f t="shared" si="1076"/>
        <v>0.30402010050251255</v>
      </c>
      <c r="AF400" s="35">
        <f t="shared" si="1076"/>
        <v>0.30402010050251255</v>
      </c>
      <c r="AG400" s="29">
        <f t="shared" si="1076"/>
        <v>0</v>
      </c>
      <c r="AH400" s="35">
        <f t="shared" si="1076"/>
        <v>0</v>
      </c>
      <c r="AI400" s="30">
        <f t="shared" si="1076"/>
        <v>0</v>
      </c>
      <c r="AJ400" s="29">
        <f t="shared" si="1076"/>
        <v>0</v>
      </c>
      <c r="AK400" s="35">
        <f t="shared" si="1076"/>
        <v>0</v>
      </c>
      <c r="AL400" s="29">
        <f t="shared" si="1076"/>
        <v>0</v>
      </c>
      <c r="AM400" s="28">
        <f t="shared" si="1076"/>
        <v>0</v>
      </c>
      <c r="AN400" s="33"/>
      <c r="AO400" s="29"/>
      <c r="AP400" s="33"/>
      <c r="AQ400" s="29"/>
      <c r="AR400" s="35"/>
      <c r="AS400" s="28"/>
      <c r="AT400" s="34"/>
      <c r="AU400" s="33"/>
      <c r="AV400" s="32"/>
      <c r="AW400" s="31"/>
      <c r="AX400" s="30"/>
      <c r="AY400" s="29"/>
      <c r="AZ400" s="28"/>
      <c r="BA400" s="27"/>
      <c r="BB400" s="26"/>
      <c r="BC400" s="8"/>
    </row>
    <row r="401" spans="1:55" ht="27" customHeight="1" thickBot="1">
      <c r="A401" s="2108" t="s">
        <v>3</v>
      </c>
      <c r="B401" s="2109"/>
      <c r="C401" s="2109"/>
      <c r="D401" s="2109"/>
      <c r="E401" s="2109"/>
      <c r="F401" s="2109"/>
      <c r="G401" s="2109"/>
      <c r="H401" s="25">
        <f t="shared" ref="H401" si="1077">$I$406*(H161+H208)</f>
        <v>22310</v>
      </c>
      <c r="I401" s="25">
        <f t="shared" ref="I401:AG401" si="1078">$I$406*(I161+I208)</f>
        <v>27830</v>
      </c>
      <c r="J401" s="25">
        <f t="shared" si="1078"/>
        <v>27140</v>
      </c>
      <c r="K401" s="25">
        <f t="shared" si="1078"/>
        <v>27140</v>
      </c>
      <c r="L401" s="25">
        <f t="shared" si="1078"/>
        <v>29900</v>
      </c>
      <c r="M401" s="25">
        <f t="shared" si="1078"/>
        <v>29900</v>
      </c>
      <c r="N401" s="25">
        <f t="shared" si="1078"/>
        <v>29900</v>
      </c>
      <c r="O401" s="25">
        <f t="shared" si="1078"/>
        <v>29900</v>
      </c>
      <c r="P401" s="25">
        <f t="shared" si="1078"/>
        <v>32200</v>
      </c>
      <c r="Q401" s="25">
        <f t="shared" si="1078"/>
        <v>34500</v>
      </c>
      <c r="R401" s="25">
        <f t="shared" si="1078"/>
        <v>36570</v>
      </c>
      <c r="S401" s="25">
        <f t="shared" si="1078"/>
        <v>29900</v>
      </c>
      <c r="T401" s="25">
        <f t="shared" si="1078"/>
        <v>29900</v>
      </c>
      <c r="U401" s="25">
        <f t="shared" si="1078"/>
        <v>28060</v>
      </c>
      <c r="V401" s="25">
        <f t="shared" si="1078"/>
        <v>19780</v>
      </c>
      <c r="W401" s="25">
        <f t="shared" si="1078"/>
        <v>18400</v>
      </c>
      <c r="X401" s="25">
        <f t="shared" si="1078"/>
        <v>23000</v>
      </c>
      <c r="Y401" s="25">
        <f t="shared" si="1078"/>
        <v>18400</v>
      </c>
      <c r="Z401" s="25">
        <f t="shared" si="1078"/>
        <v>18400</v>
      </c>
      <c r="AA401" s="25">
        <f t="shared" si="1078"/>
        <v>18400</v>
      </c>
      <c r="AB401" s="25">
        <f t="shared" si="1078"/>
        <v>18400</v>
      </c>
      <c r="AC401" s="25">
        <f t="shared" si="1078"/>
        <v>23000</v>
      </c>
      <c r="AD401" s="25">
        <f t="shared" si="1078"/>
        <v>23000</v>
      </c>
      <c r="AE401" s="25">
        <f t="shared" si="1078"/>
        <v>22540</v>
      </c>
      <c r="AF401" s="25">
        <f t="shared" si="1078"/>
        <v>0</v>
      </c>
      <c r="AG401" s="25">
        <f t="shared" si="1078"/>
        <v>0</v>
      </c>
      <c r="AH401" s="1442">
        <f t="shared" ref="AH401:AM401" si="1079">$I$406*(AH161+AH208)</f>
        <v>0</v>
      </c>
      <c r="AI401" s="30">
        <f t="shared" si="1079"/>
        <v>0</v>
      </c>
      <c r="AJ401" s="29">
        <f t="shared" si="1079"/>
        <v>0</v>
      </c>
      <c r="AK401" s="35">
        <f t="shared" si="1079"/>
        <v>0</v>
      </c>
      <c r="AL401" s="29">
        <f t="shared" si="1079"/>
        <v>0</v>
      </c>
      <c r="AM401" s="28">
        <f t="shared" si="1079"/>
        <v>0</v>
      </c>
      <c r="AN401" s="33"/>
      <c r="AO401" s="29"/>
      <c r="AP401" s="33"/>
      <c r="AQ401" s="29"/>
      <c r="AR401" s="35"/>
      <c r="AS401" s="28"/>
      <c r="AT401" s="34"/>
      <c r="AU401" s="33"/>
      <c r="AV401" s="32"/>
      <c r="AW401" s="31"/>
      <c r="AX401" s="30"/>
      <c r="AY401" s="29"/>
      <c r="AZ401" s="28"/>
      <c r="BA401" s="27"/>
      <c r="BB401" s="26"/>
      <c r="BC401" s="8"/>
    </row>
    <row r="402" spans="1:55" ht="27" customHeight="1" thickBot="1">
      <c r="A402" s="2110" t="s">
        <v>5</v>
      </c>
      <c r="B402" s="2111"/>
      <c r="C402" s="2111"/>
      <c r="D402" s="2111"/>
      <c r="E402" s="2111"/>
      <c r="F402" s="2111"/>
      <c r="G402" s="2111"/>
      <c r="H402" s="25">
        <f t="shared" ref="H402" si="1080">$I$407*H167</f>
        <v>0</v>
      </c>
      <c r="I402" s="25">
        <f t="shared" ref="I402:AG402" si="1081">$I$407*I167</f>
        <v>0</v>
      </c>
      <c r="J402" s="25">
        <f t="shared" si="1081"/>
        <v>0</v>
      </c>
      <c r="K402" s="25">
        <f t="shared" si="1081"/>
        <v>0</v>
      </c>
      <c r="L402" s="25">
        <f t="shared" si="1081"/>
        <v>0</v>
      </c>
      <c r="M402" s="25">
        <f t="shared" si="1081"/>
        <v>0</v>
      </c>
      <c r="N402" s="25">
        <f t="shared" si="1081"/>
        <v>0</v>
      </c>
      <c r="O402" s="25">
        <f t="shared" si="1081"/>
        <v>360</v>
      </c>
      <c r="P402" s="25">
        <f t="shared" si="1081"/>
        <v>0</v>
      </c>
      <c r="Q402" s="25">
        <f t="shared" si="1081"/>
        <v>0</v>
      </c>
      <c r="R402" s="25">
        <f t="shared" si="1081"/>
        <v>0</v>
      </c>
      <c r="S402" s="25">
        <f t="shared" si="1081"/>
        <v>0</v>
      </c>
      <c r="T402" s="25">
        <f t="shared" si="1081"/>
        <v>0</v>
      </c>
      <c r="U402" s="25">
        <f t="shared" si="1081"/>
        <v>900</v>
      </c>
      <c r="V402" s="25">
        <f t="shared" si="1081"/>
        <v>6300</v>
      </c>
      <c r="W402" s="25">
        <f t="shared" si="1081"/>
        <v>6300</v>
      </c>
      <c r="X402" s="25">
        <f t="shared" si="1081"/>
        <v>5220</v>
      </c>
      <c r="Y402" s="25">
        <f t="shared" si="1081"/>
        <v>9180</v>
      </c>
      <c r="Z402" s="25">
        <f t="shared" si="1081"/>
        <v>9000</v>
      </c>
      <c r="AA402" s="25">
        <f t="shared" si="1081"/>
        <v>9000</v>
      </c>
      <c r="AB402" s="25">
        <f t="shared" si="1081"/>
        <v>9000</v>
      </c>
      <c r="AC402" s="25">
        <f t="shared" si="1081"/>
        <v>6300</v>
      </c>
      <c r="AD402" s="25">
        <f t="shared" si="1081"/>
        <v>5400</v>
      </c>
      <c r="AE402" s="25">
        <f t="shared" si="1081"/>
        <v>0</v>
      </c>
      <c r="AF402" s="25">
        <f t="shared" si="1081"/>
        <v>0</v>
      </c>
      <c r="AG402" s="25">
        <f t="shared" si="1081"/>
        <v>0</v>
      </c>
      <c r="AH402" s="1441">
        <f t="shared" ref="AH402:AM402" si="1082">$I$407*AH167</f>
        <v>0</v>
      </c>
      <c r="AI402" s="30">
        <f t="shared" si="1082"/>
        <v>0</v>
      </c>
      <c r="AJ402" s="29">
        <f t="shared" si="1082"/>
        <v>0</v>
      </c>
      <c r="AK402" s="35">
        <f t="shared" si="1082"/>
        <v>0</v>
      </c>
      <c r="AL402" s="29">
        <f t="shared" si="1082"/>
        <v>0</v>
      </c>
      <c r="AM402" s="28">
        <f t="shared" si="1082"/>
        <v>0</v>
      </c>
      <c r="AN402" s="33"/>
      <c r="AO402" s="29"/>
      <c r="AP402" s="33"/>
      <c r="AQ402" s="29"/>
      <c r="AR402" s="35"/>
      <c r="AS402" s="28"/>
      <c r="AT402" s="34"/>
      <c r="AU402" s="33"/>
      <c r="AV402" s="32"/>
      <c r="AW402" s="31"/>
      <c r="AX402" s="30"/>
      <c r="AY402" s="29"/>
      <c r="AZ402" s="28"/>
      <c r="BA402" s="27"/>
      <c r="BB402" s="26"/>
      <c r="BC402" s="8"/>
    </row>
    <row r="403" spans="1:55" ht="27" customHeight="1" thickBot="1">
      <c r="A403" s="2110" t="s">
        <v>0</v>
      </c>
      <c r="B403" s="2111"/>
      <c r="C403" s="2111"/>
      <c r="D403" s="2111"/>
      <c r="E403" s="2111"/>
      <c r="F403" s="2111"/>
      <c r="G403" s="2111"/>
      <c r="H403" s="25">
        <f t="shared" ref="H403" si="1083">$I$408*H214</f>
        <v>13200</v>
      </c>
      <c r="I403" s="25">
        <f t="shared" ref="I403:AG403" si="1084">$I$408*I214</f>
        <v>13200</v>
      </c>
      <c r="J403" s="25">
        <f t="shared" si="1084"/>
        <v>12800</v>
      </c>
      <c r="K403" s="25">
        <f t="shared" si="1084"/>
        <v>12800</v>
      </c>
      <c r="L403" s="25">
        <f t="shared" si="1084"/>
        <v>12000</v>
      </c>
      <c r="M403" s="25">
        <f t="shared" si="1084"/>
        <v>13200</v>
      </c>
      <c r="N403" s="25">
        <f t="shared" si="1084"/>
        <v>14800</v>
      </c>
      <c r="O403" s="25">
        <f t="shared" si="1084"/>
        <v>14400</v>
      </c>
      <c r="P403" s="25">
        <f t="shared" si="1084"/>
        <v>14400</v>
      </c>
      <c r="Q403" s="25">
        <f t="shared" si="1084"/>
        <v>14800</v>
      </c>
      <c r="R403" s="25">
        <f t="shared" si="1084"/>
        <v>14800</v>
      </c>
      <c r="S403" s="25">
        <f t="shared" si="1084"/>
        <v>14400</v>
      </c>
      <c r="T403" s="25">
        <f t="shared" si="1084"/>
        <v>13600</v>
      </c>
      <c r="U403" s="25">
        <f t="shared" si="1084"/>
        <v>14400</v>
      </c>
      <c r="V403" s="25">
        <f t="shared" si="1084"/>
        <v>14800</v>
      </c>
      <c r="W403" s="25">
        <f t="shared" si="1084"/>
        <v>14400</v>
      </c>
      <c r="X403" s="25">
        <f t="shared" si="1084"/>
        <v>14800</v>
      </c>
      <c r="Y403" s="25">
        <f t="shared" si="1084"/>
        <v>14800</v>
      </c>
      <c r="Z403" s="25">
        <f t="shared" si="1084"/>
        <v>14800</v>
      </c>
      <c r="AA403" s="25">
        <f t="shared" si="1084"/>
        <v>14400</v>
      </c>
      <c r="AB403" s="25">
        <f t="shared" si="1084"/>
        <v>14400</v>
      </c>
      <c r="AC403" s="25">
        <f t="shared" si="1084"/>
        <v>14000</v>
      </c>
      <c r="AD403" s="25">
        <f t="shared" si="1084"/>
        <v>14000</v>
      </c>
      <c r="AE403" s="25">
        <f t="shared" si="1084"/>
        <v>0</v>
      </c>
      <c r="AF403" s="25">
        <f t="shared" si="1084"/>
        <v>0</v>
      </c>
      <c r="AG403" s="25">
        <f t="shared" si="1084"/>
        <v>0</v>
      </c>
      <c r="AH403" s="1444">
        <f t="shared" ref="AH403:AM403" si="1085">$I$408*AH214</f>
        <v>0</v>
      </c>
      <c r="AI403" s="13">
        <f t="shared" si="1085"/>
        <v>0</v>
      </c>
      <c r="AJ403" s="12">
        <f t="shared" si="1085"/>
        <v>0</v>
      </c>
      <c r="AK403" s="17">
        <f t="shared" si="1085"/>
        <v>0</v>
      </c>
      <c r="AL403" s="12">
        <f t="shared" si="1085"/>
        <v>0</v>
      </c>
      <c r="AM403" s="11">
        <f t="shared" si="1085"/>
        <v>0</v>
      </c>
      <c r="AN403" s="15"/>
      <c r="AO403" s="12"/>
      <c r="AP403" s="15"/>
      <c r="AQ403" s="12"/>
      <c r="AR403" s="17"/>
      <c r="AS403" s="11"/>
      <c r="AT403" s="16"/>
      <c r="AU403" s="15"/>
      <c r="AV403" s="24"/>
      <c r="AW403" s="23"/>
      <c r="AX403" s="13"/>
      <c r="AY403" s="12"/>
      <c r="AZ403" s="11"/>
      <c r="BA403" s="10"/>
      <c r="BB403" s="9"/>
      <c r="BC403" s="8"/>
    </row>
    <row r="404" spans="1:55" ht="27" customHeight="1" thickBot="1">
      <c r="A404" s="2110" t="s">
        <v>240</v>
      </c>
      <c r="B404" s="2111"/>
      <c r="C404" s="2111"/>
      <c r="D404" s="2111"/>
      <c r="E404" s="2111"/>
      <c r="F404" s="2111"/>
      <c r="G404" s="2111"/>
      <c r="H404" s="25">
        <f t="shared" ref="H404" si="1086">$I$409*(H89+H77+H71+H34+H28)</f>
        <v>18900</v>
      </c>
      <c r="I404" s="25">
        <f t="shared" ref="I404:AE404" si="1087">$I$409*(I89+I77+I71+I34+I28)</f>
        <v>18900</v>
      </c>
      <c r="J404" s="25">
        <f t="shared" si="1087"/>
        <v>25200</v>
      </c>
      <c r="K404" s="25">
        <f t="shared" si="1087"/>
        <v>27300</v>
      </c>
      <c r="L404" s="25">
        <f t="shared" si="1087"/>
        <v>28140</v>
      </c>
      <c r="M404" s="25">
        <f t="shared" si="1087"/>
        <v>40320</v>
      </c>
      <c r="N404" s="25">
        <f t="shared" si="1087"/>
        <v>40740</v>
      </c>
      <c r="O404" s="25">
        <f t="shared" si="1087"/>
        <v>34020</v>
      </c>
      <c r="P404" s="25">
        <f t="shared" si="1087"/>
        <v>36120</v>
      </c>
      <c r="Q404" s="25">
        <f t="shared" si="1087"/>
        <v>38220</v>
      </c>
      <c r="R404" s="25">
        <f t="shared" si="1087"/>
        <v>27720</v>
      </c>
      <c r="S404" s="25">
        <f t="shared" si="1087"/>
        <v>27720</v>
      </c>
      <c r="T404" s="25">
        <f t="shared" si="1087"/>
        <v>27720</v>
      </c>
      <c r="U404" s="25">
        <f t="shared" si="1087"/>
        <v>27720</v>
      </c>
      <c r="V404" s="25">
        <f t="shared" si="1087"/>
        <v>40320</v>
      </c>
      <c r="W404" s="25">
        <f t="shared" si="1087"/>
        <v>40320</v>
      </c>
      <c r="X404" s="25">
        <f t="shared" si="1087"/>
        <v>32760</v>
      </c>
      <c r="Y404" s="25">
        <f t="shared" si="1087"/>
        <v>40320</v>
      </c>
      <c r="Z404" s="25">
        <f t="shared" si="1087"/>
        <v>40320</v>
      </c>
      <c r="AA404" s="25">
        <f t="shared" si="1087"/>
        <v>40320</v>
      </c>
      <c r="AB404" s="25">
        <f t="shared" si="1087"/>
        <v>40320</v>
      </c>
      <c r="AC404" s="25">
        <f t="shared" si="1087"/>
        <v>40740</v>
      </c>
      <c r="AD404" s="25">
        <f t="shared" si="1087"/>
        <v>40740</v>
      </c>
      <c r="AE404" s="25">
        <f t="shared" si="1087"/>
        <v>12600</v>
      </c>
      <c r="AF404" s="25">
        <f>$I$409*(AF89+AF77+AF71)</f>
        <v>12600</v>
      </c>
      <c r="AG404" s="25">
        <f>$I$409*(AG89+AG77+AG71)</f>
        <v>0</v>
      </c>
      <c r="AH404" s="17">
        <f t="shared" ref="AH404:AM404" si="1088">$I$409*(AH89+AH77+AH71)</f>
        <v>0</v>
      </c>
      <c r="AI404" s="13">
        <f t="shared" si="1088"/>
        <v>0</v>
      </c>
      <c r="AJ404" s="12">
        <f t="shared" si="1088"/>
        <v>0</v>
      </c>
      <c r="AK404" s="17">
        <f t="shared" si="1088"/>
        <v>0</v>
      </c>
      <c r="AL404" s="12">
        <f t="shared" si="1088"/>
        <v>0</v>
      </c>
      <c r="AM404" s="11">
        <f t="shared" si="1088"/>
        <v>0</v>
      </c>
      <c r="AN404" s="15"/>
      <c r="AO404" s="12"/>
      <c r="AP404" s="15"/>
      <c r="AQ404" s="12"/>
      <c r="AR404" s="17"/>
      <c r="AS404" s="11"/>
      <c r="AT404" s="16"/>
      <c r="AU404" s="15"/>
      <c r="AV404" s="24"/>
      <c r="AW404" s="23"/>
      <c r="AX404" s="13"/>
      <c r="AY404" s="12"/>
      <c r="AZ404" s="11"/>
      <c r="BA404" s="10"/>
      <c r="BB404" s="9"/>
      <c r="BC404" s="8"/>
    </row>
    <row r="405" spans="1:55" ht="27" customHeight="1" thickBot="1">
      <c r="A405" s="2110" t="s">
        <v>229</v>
      </c>
      <c r="B405" s="2111"/>
      <c r="C405" s="2111"/>
      <c r="D405" s="2111"/>
      <c r="E405" s="2111"/>
      <c r="F405" s="2111"/>
      <c r="G405" s="2111"/>
      <c r="H405" s="20">
        <f t="shared" ref="H405" si="1089">$I$410*H77</f>
        <v>0</v>
      </c>
      <c r="I405" s="22">
        <f t="shared" ref="I405:AG405" si="1090">$I$410*I77</f>
        <v>0</v>
      </c>
      <c r="J405" s="21">
        <f t="shared" si="1090"/>
        <v>0</v>
      </c>
      <c r="K405" s="20">
        <f t="shared" si="1090"/>
        <v>0</v>
      </c>
      <c r="L405" s="20">
        <f t="shared" si="1090"/>
        <v>0</v>
      </c>
      <c r="M405" s="20">
        <f t="shared" si="1090"/>
        <v>0</v>
      </c>
      <c r="N405" s="20">
        <f t="shared" si="1090"/>
        <v>0</v>
      </c>
      <c r="O405" s="21">
        <f t="shared" si="1090"/>
        <v>0</v>
      </c>
      <c r="P405" s="20">
        <f t="shared" si="1090"/>
        <v>0</v>
      </c>
      <c r="Q405" s="20">
        <f t="shared" si="1090"/>
        <v>0</v>
      </c>
      <c r="R405" s="19">
        <f t="shared" si="1090"/>
        <v>0</v>
      </c>
      <c r="S405" s="18">
        <f t="shared" si="1090"/>
        <v>0</v>
      </c>
      <c r="T405" s="15">
        <f t="shared" si="1090"/>
        <v>0</v>
      </c>
      <c r="U405" s="12">
        <f t="shared" si="1090"/>
        <v>0</v>
      </c>
      <c r="V405" s="17">
        <f t="shared" si="1090"/>
        <v>14520</v>
      </c>
      <c r="W405" s="11">
        <f t="shared" si="1090"/>
        <v>14520</v>
      </c>
      <c r="X405" s="15">
        <f t="shared" si="1090"/>
        <v>5808</v>
      </c>
      <c r="Y405" s="13">
        <f t="shared" si="1090"/>
        <v>14520</v>
      </c>
      <c r="Z405" s="17">
        <f t="shared" si="1090"/>
        <v>14520</v>
      </c>
      <c r="AA405" s="12">
        <f t="shared" si="1090"/>
        <v>14520</v>
      </c>
      <c r="AB405" s="11">
        <f t="shared" si="1090"/>
        <v>14520</v>
      </c>
      <c r="AC405" s="15">
        <f t="shared" si="1090"/>
        <v>14520</v>
      </c>
      <c r="AD405" s="13">
        <f t="shared" si="1090"/>
        <v>14520</v>
      </c>
      <c r="AE405" s="12">
        <f t="shared" si="1090"/>
        <v>14520</v>
      </c>
      <c r="AF405" s="17">
        <f t="shared" si="1090"/>
        <v>14520</v>
      </c>
      <c r="AG405" s="12">
        <f t="shared" si="1090"/>
        <v>0</v>
      </c>
      <c r="AH405" s="17">
        <f t="shared" ref="AH405:AM405" si="1091">$I$410*AH77</f>
        <v>0</v>
      </c>
      <c r="AI405" s="13">
        <f t="shared" si="1091"/>
        <v>0</v>
      </c>
      <c r="AJ405" s="12">
        <f t="shared" si="1091"/>
        <v>0</v>
      </c>
      <c r="AK405" s="17">
        <f t="shared" si="1091"/>
        <v>0</v>
      </c>
      <c r="AL405" s="12">
        <f t="shared" si="1091"/>
        <v>0</v>
      </c>
      <c r="AM405" s="11">
        <f t="shared" si="1091"/>
        <v>0</v>
      </c>
      <c r="AN405" s="15">
        <f>$I$410*AN77</f>
        <v>0</v>
      </c>
      <c r="AO405" s="12"/>
      <c r="AP405" s="17"/>
      <c r="AQ405" s="12"/>
      <c r="AR405" s="17"/>
      <c r="AS405" s="11"/>
      <c r="AT405" s="16"/>
      <c r="AU405" s="15"/>
      <c r="AV405" s="14"/>
      <c r="AW405" s="10"/>
      <c r="AX405" s="13"/>
      <c r="AY405" s="12"/>
      <c r="AZ405" s="11"/>
      <c r="BA405" s="10"/>
      <c r="BB405" s="9"/>
      <c r="BC405" s="8"/>
    </row>
    <row r="406" spans="1:55" ht="27" customHeight="1">
      <c r="A406" s="7"/>
      <c r="B406" s="7"/>
      <c r="C406" s="7"/>
      <c r="D406" s="7" t="s">
        <v>4</v>
      </c>
      <c r="E406" s="1">
        <v>47760</v>
      </c>
      <c r="F406" s="2116" t="s">
        <v>3</v>
      </c>
      <c r="G406" s="2117"/>
      <c r="H406" s="2118"/>
      <c r="I406" s="6">
        <v>230</v>
      </c>
      <c r="J406" s="6"/>
      <c r="K406" s="6"/>
      <c r="L406" s="6"/>
      <c r="M406" s="6"/>
      <c r="N406" s="6"/>
      <c r="O406" s="6"/>
      <c r="P406" s="6"/>
      <c r="Q406" s="6"/>
      <c r="R406" s="6"/>
      <c r="S406" s="2119"/>
      <c r="T406" s="2119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</row>
    <row r="407" spans="1:55" ht="27" customHeight="1">
      <c r="D407" s="1" t="s">
        <v>2</v>
      </c>
      <c r="E407" s="1">
        <v>23280</v>
      </c>
      <c r="F407" s="2103" t="s">
        <v>1</v>
      </c>
      <c r="G407" s="2104"/>
      <c r="H407" s="2105"/>
      <c r="I407" s="4">
        <v>180</v>
      </c>
      <c r="J407" s="4"/>
      <c r="K407" s="4"/>
      <c r="L407" s="4"/>
      <c r="M407" s="4"/>
      <c r="N407" s="4"/>
      <c r="O407" s="4"/>
      <c r="P407" s="4"/>
      <c r="Q407" s="4"/>
      <c r="R407" s="4"/>
      <c r="S407" s="2112"/>
      <c r="T407" s="2112"/>
    </row>
    <row r="408" spans="1:55" ht="27" customHeight="1">
      <c r="A408" s="2102"/>
      <c r="B408" s="2102"/>
      <c r="F408" s="2103" t="s">
        <v>0</v>
      </c>
      <c r="G408" s="2104"/>
      <c r="H408" s="2105"/>
      <c r="I408" s="4">
        <v>400</v>
      </c>
      <c r="J408" s="4"/>
      <c r="K408" s="4"/>
      <c r="L408" s="4"/>
      <c r="M408" s="4"/>
      <c r="N408" s="4"/>
      <c r="O408" s="4"/>
      <c r="P408" s="4"/>
      <c r="Q408" s="4"/>
      <c r="R408" s="4"/>
      <c r="S408" s="2112"/>
      <c r="T408" s="2112"/>
    </row>
    <row r="409" spans="1:55" ht="27" customHeight="1">
      <c r="A409" s="2102"/>
      <c r="B409" s="2102"/>
      <c r="F409" s="2103" t="s">
        <v>240</v>
      </c>
      <c r="G409" s="2104"/>
      <c r="H409" s="2105"/>
      <c r="I409" s="4">
        <v>420</v>
      </c>
      <c r="J409" s="4"/>
      <c r="K409" s="4"/>
      <c r="L409" s="4"/>
      <c r="M409" s="4"/>
      <c r="N409" s="4"/>
      <c r="O409" s="4"/>
      <c r="P409" s="4"/>
      <c r="Q409" s="4"/>
      <c r="R409" s="4"/>
      <c r="S409" s="2112"/>
      <c r="T409" s="2112"/>
    </row>
    <row r="410" spans="1:55" ht="27" customHeight="1">
      <c r="A410" s="2102"/>
      <c r="B410" s="2102"/>
      <c r="F410" s="2113" t="s">
        <v>229</v>
      </c>
      <c r="G410" s="2114"/>
      <c r="H410" s="2115"/>
      <c r="I410" s="4">
        <v>484</v>
      </c>
      <c r="J410" s="4"/>
      <c r="K410" s="4"/>
      <c r="L410" s="4"/>
      <c r="M410" s="4"/>
      <c r="N410" s="4"/>
      <c r="O410" s="4"/>
      <c r="P410" s="4"/>
      <c r="Q410" s="4"/>
      <c r="R410" s="4"/>
      <c r="S410" s="2112"/>
      <c r="T410" s="2112"/>
    </row>
    <row r="411" spans="1:55" ht="27" customHeight="1">
      <c r="A411" s="2102"/>
      <c r="B411" s="2102"/>
    </row>
    <row r="412" spans="1:55" ht="27" customHeight="1">
      <c r="A412" s="2102"/>
      <c r="B412" s="2102"/>
    </row>
    <row r="413" spans="1:55" ht="27" customHeight="1">
      <c r="A413" s="2102"/>
      <c r="B413" s="2102"/>
    </row>
    <row r="414" spans="1:55" ht="27" customHeight="1">
      <c r="A414" s="2102"/>
      <c r="B414" s="2102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spans="1:55" ht="27" customHeight="1">
      <c r="A415" s="2102"/>
      <c r="B415" s="2102"/>
    </row>
    <row r="416" spans="1:55" ht="27" customHeight="1">
      <c r="A416" s="2102"/>
      <c r="B416" s="2102"/>
      <c r="C416" s="2102"/>
      <c r="D416" s="2102"/>
      <c r="E416" s="2102"/>
      <c r="F416" s="2102"/>
      <c r="G416" s="210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31" spans="56:56" ht="27" customHeight="1">
      <c r="BD431" s="1">
        <f>SUM(AO431:BC431)</f>
        <v>0</v>
      </c>
    </row>
    <row r="433" spans="59:59" ht="27" customHeight="1">
      <c r="BG433" s="1">
        <f>SUM(AP433:BF433)</f>
        <v>0</v>
      </c>
    </row>
  </sheetData>
  <sheetProtection selectLockedCells="1" selectUnlockedCells="1"/>
  <mergeCells count="638">
    <mergeCell ref="A309:E311"/>
    <mergeCell ref="F309:F311"/>
    <mergeCell ref="A312:B314"/>
    <mergeCell ref="C312:E312"/>
    <mergeCell ref="F312:G312"/>
    <mergeCell ref="C313:E313"/>
    <mergeCell ref="F313:G313"/>
    <mergeCell ref="C314:E314"/>
    <mergeCell ref="F314:G314"/>
    <mergeCell ref="AI4:AJ5"/>
    <mergeCell ref="AK4:AL5"/>
    <mergeCell ref="AM4:AN5"/>
    <mergeCell ref="AB5:AG5"/>
    <mergeCell ref="A7:E8"/>
    <mergeCell ref="F7:F8"/>
    <mergeCell ref="C3:E3"/>
    <mergeCell ref="AB3:AG3"/>
    <mergeCell ref="AI3:AJ3"/>
    <mergeCell ref="AK3:AL3"/>
    <mergeCell ref="AM3:AN3"/>
    <mergeCell ref="A4:A5"/>
    <mergeCell ref="B4:B5"/>
    <mergeCell ref="C4:E5"/>
    <mergeCell ref="G4:R5"/>
    <mergeCell ref="AB4:AG4"/>
    <mergeCell ref="U5:Z5"/>
    <mergeCell ref="A9:B9"/>
    <mergeCell ref="C9:E11"/>
    <mergeCell ref="F9:F11"/>
    <mergeCell ref="A11:B11"/>
    <mergeCell ref="A12:B14"/>
    <mergeCell ref="C12:E12"/>
    <mergeCell ref="F12:G12"/>
    <mergeCell ref="C13:E13"/>
    <mergeCell ref="F13:G13"/>
    <mergeCell ref="C14:E14"/>
    <mergeCell ref="F14:G14"/>
    <mergeCell ref="A15:B15"/>
    <mergeCell ref="C15:E17"/>
    <mergeCell ref="F15:F17"/>
    <mergeCell ref="A17:B17"/>
    <mergeCell ref="A18:B20"/>
    <mergeCell ref="C18:E18"/>
    <mergeCell ref="F18:G18"/>
    <mergeCell ref="C19:E19"/>
    <mergeCell ref="F19:G19"/>
    <mergeCell ref="C20:E20"/>
    <mergeCell ref="F20:G20"/>
    <mergeCell ref="A21:E23"/>
    <mergeCell ref="F21:F23"/>
    <mergeCell ref="A24:B26"/>
    <mergeCell ref="C24:E24"/>
    <mergeCell ref="F24:G24"/>
    <mergeCell ref="C25:E25"/>
    <mergeCell ref="F25:G25"/>
    <mergeCell ref="C26:E26"/>
    <mergeCell ref="F26:G26"/>
    <mergeCell ref="A27:E29"/>
    <mergeCell ref="F27:F29"/>
    <mergeCell ref="A30:B32"/>
    <mergeCell ref="C30:E30"/>
    <mergeCell ref="F30:G30"/>
    <mergeCell ref="C31:E31"/>
    <mergeCell ref="F31:G31"/>
    <mergeCell ref="C32:E32"/>
    <mergeCell ref="F32:G32"/>
    <mergeCell ref="A33:E35"/>
    <mergeCell ref="F33:F35"/>
    <mergeCell ref="A36:B38"/>
    <mergeCell ref="C36:E36"/>
    <mergeCell ref="F36:G36"/>
    <mergeCell ref="C37:E37"/>
    <mergeCell ref="F37:G37"/>
    <mergeCell ref="C38:E38"/>
    <mergeCell ref="F38:G38"/>
    <mergeCell ref="A39:B39"/>
    <mergeCell ref="C39:E41"/>
    <mergeCell ref="F39:F41"/>
    <mergeCell ref="A41:B41"/>
    <mergeCell ref="A42:B44"/>
    <mergeCell ref="C42:E42"/>
    <mergeCell ref="F42:G42"/>
    <mergeCell ref="C43:E43"/>
    <mergeCell ref="F43:G43"/>
    <mergeCell ref="C44:E44"/>
    <mergeCell ref="F44:G44"/>
    <mergeCell ref="A45:B45"/>
    <mergeCell ref="C45:D47"/>
    <mergeCell ref="F45:F47"/>
    <mergeCell ref="A47:B47"/>
    <mergeCell ref="A48:B50"/>
    <mergeCell ref="C48:E48"/>
    <mergeCell ref="F48:G48"/>
    <mergeCell ref="C49:E49"/>
    <mergeCell ref="F49:G49"/>
    <mergeCell ref="A55:B57"/>
    <mergeCell ref="C55:E55"/>
    <mergeCell ref="F55:G55"/>
    <mergeCell ref="C56:E56"/>
    <mergeCell ref="F56:G56"/>
    <mergeCell ref="C57:E57"/>
    <mergeCell ref="F57:G57"/>
    <mergeCell ref="C50:E50"/>
    <mergeCell ref="F50:G50"/>
    <mergeCell ref="A52:B52"/>
    <mergeCell ref="C52:E54"/>
    <mergeCell ref="F52:F54"/>
    <mergeCell ref="A54:B54"/>
    <mergeCell ref="A58:B58"/>
    <mergeCell ref="C58:E60"/>
    <mergeCell ref="F58:F60"/>
    <mergeCell ref="A60:B60"/>
    <mergeCell ref="A61:B63"/>
    <mergeCell ref="C61:E61"/>
    <mergeCell ref="F61:G61"/>
    <mergeCell ref="C62:E62"/>
    <mergeCell ref="F62:G62"/>
    <mergeCell ref="C63:E63"/>
    <mergeCell ref="F63:G63"/>
    <mergeCell ref="A64:E66"/>
    <mergeCell ref="F64:F66"/>
    <mergeCell ref="A67:B69"/>
    <mergeCell ref="C67:E67"/>
    <mergeCell ref="F67:G67"/>
    <mergeCell ref="C68:E68"/>
    <mergeCell ref="F68:G68"/>
    <mergeCell ref="C69:E69"/>
    <mergeCell ref="F69:G69"/>
    <mergeCell ref="A70:E72"/>
    <mergeCell ref="F70:F72"/>
    <mergeCell ref="A73:B75"/>
    <mergeCell ref="C73:E73"/>
    <mergeCell ref="F73:G73"/>
    <mergeCell ref="C74:E74"/>
    <mergeCell ref="F74:G74"/>
    <mergeCell ref="C75:E75"/>
    <mergeCell ref="F75:G75"/>
    <mergeCell ref="A76:E78"/>
    <mergeCell ref="F76:F78"/>
    <mergeCell ref="A79:B81"/>
    <mergeCell ref="C79:E79"/>
    <mergeCell ref="F79:G79"/>
    <mergeCell ref="C80:E80"/>
    <mergeCell ref="F80:G80"/>
    <mergeCell ref="C81:E81"/>
    <mergeCell ref="F81:G81"/>
    <mergeCell ref="A82:E84"/>
    <mergeCell ref="F82:F84"/>
    <mergeCell ref="A85:B87"/>
    <mergeCell ref="C85:E85"/>
    <mergeCell ref="F85:G85"/>
    <mergeCell ref="C86:E86"/>
    <mergeCell ref="F86:G86"/>
    <mergeCell ref="C87:E87"/>
    <mergeCell ref="F87:G87"/>
    <mergeCell ref="A88:E90"/>
    <mergeCell ref="F88:F90"/>
    <mergeCell ref="A91:B93"/>
    <mergeCell ref="C91:E91"/>
    <mergeCell ref="F91:G91"/>
    <mergeCell ref="C92:E92"/>
    <mergeCell ref="F92:G92"/>
    <mergeCell ref="C93:E93"/>
    <mergeCell ref="F93:G93"/>
    <mergeCell ref="A94:B94"/>
    <mergeCell ref="C94:E96"/>
    <mergeCell ref="F94:F96"/>
    <mergeCell ref="A96:B96"/>
    <mergeCell ref="A97:B99"/>
    <mergeCell ref="C97:E97"/>
    <mergeCell ref="F97:G97"/>
    <mergeCell ref="C98:E98"/>
    <mergeCell ref="F98:G98"/>
    <mergeCell ref="C99:E99"/>
    <mergeCell ref="F99:G99"/>
    <mergeCell ref="C100:E102"/>
    <mergeCell ref="F100:F102"/>
    <mergeCell ref="A102:B102"/>
    <mergeCell ref="A103:B105"/>
    <mergeCell ref="C103:E103"/>
    <mergeCell ref="F103:G103"/>
    <mergeCell ref="C104:E104"/>
    <mergeCell ref="F104:G104"/>
    <mergeCell ref="C105:E105"/>
    <mergeCell ref="F111:G111"/>
    <mergeCell ref="A112:B114"/>
    <mergeCell ref="C112:E112"/>
    <mergeCell ref="F112:G112"/>
    <mergeCell ref="C113:E113"/>
    <mergeCell ref="F113:G113"/>
    <mergeCell ref="C114:E114"/>
    <mergeCell ref="F114:G114"/>
    <mergeCell ref="F105:G105"/>
    <mergeCell ref="C106:G106"/>
    <mergeCell ref="D107:G107"/>
    <mergeCell ref="D108:G108"/>
    <mergeCell ref="A109:B111"/>
    <mergeCell ref="C109:E109"/>
    <mergeCell ref="F109:G109"/>
    <mergeCell ref="C110:E110"/>
    <mergeCell ref="F110:G110"/>
    <mergeCell ref="C111:E111"/>
    <mergeCell ref="A115:E117"/>
    <mergeCell ref="F115:F117"/>
    <mergeCell ref="A118:B120"/>
    <mergeCell ref="C118:E118"/>
    <mergeCell ref="F118:G118"/>
    <mergeCell ref="C119:E119"/>
    <mergeCell ref="F119:G119"/>
    <mergeCell ref="C120:E120"/>
    <mergeCell ref="F120:G120"/>
    <mergeCell ref="A122:E124"/>
    <mergeCell ref="F122:F124"/>
    <mergeCell ref="A125:B127"/>
    <mergeCell ref="C125:E125"/>
    <mergeCell ref="F125:G125"/>
    <mergeCell ref="C126:E126"/>
    <mergeCell ref="F126:G126"/>
    <mergeCell ref="C127:E127"/>
    <mergeCell ref="F127:G127"/>
    <mergeCell ref="A128:E130"/>
    <mergeCell ref="F128:F130"/>
    <mergeCell ref="A131:B133"/>
    <mergeCell ref="C131:E131"/>
    <mergeCell ref="F131:G131"/>
    <mergeCell ref="C132:E132"/>
    <mergeCell ref="F132:G132"/>
    <mergeCell ref="C133:E133"/>
    <mergeCell ref="F133:G133"/>
    <mergeCell ref="A134:B134"/>
    <mergeCell ref="C134:D136"/>
    <mergeCell ref="F134:F136"/>
    <mergeCell ref="A136:B136"/>
    <mergeCell ref="A137:B139"/>
    <mergeCell ref="C137:E137"/>
    <mergeCell ref="F137:G137"/>
    <mergeCell ref="C138:E138"/>
    <mergeCell ref="F138:G138"/>
    <mergeCell ref="C139:E139"/>
    <mergeCell ref="F139:G139"/>
    <mergeCell ref="A141:B141"/>
    <mergeCell ref="C141:E143"/>
    <mergeCell ref="F141:F143"/>
    <mergeCell ref="A143:B143"/>
    <mergeCell ref="A144:B146"/>
    <mergeCell ref="C144:E144"/>
    <mergeCell ref="F144:G144"/>
    <mergeCell ref="C145:E145"/>
    <mergeCell ref="F145:G145"/>
    <mergeCell ref="A150:B152"/>
    <mergeCell ref="C150:E150"/>
    <mergeCell ref="F150:G150"/>
    <mergeCell ref="C151:E151"/>
    <mergeCell ref="F151:G151"/>
    <mergeCell ref="C152:E152"/>
    <mergeCell ref="F152:G152"/>
    <mergeCell ref="C146:E146"/>
    <mergeCell ref="F146:G146"/>
    <mergeCell ref="A147:B147"/>
    <mergeCell ref="C147:E149"/>
    <mergeCell ref="F147:F149"/>
    <mergeCell ref="A149:B149"/>
    <mergeCell ref="A153:B153"/>
    <mergeCell ref="C153:E155"/>
    <mergeCell ref="F153:F155"/>
    <mergeCell ref="A155:B155"/>
    <mergeCell ref="A156:B158"/>
    <mergeCell ref="C156:E156"/>
    <mergeCell ref="F156:G156"/>
    <mergeCell ref="C157:E157"/>
    <mergeCell ref="F157:G157"/>
    <mergeCell ref="C158:E158"/>
    <mergeCell ref="F158:G158"/>
    <mergeCell ref="A160:E162"/>
    <mergeCell ref="F160:F162"/>
    <mergeCell ref="A163:B165"/>
    <mergeCell ref="C163:E163"/>
    <mergeCell ref="F163:G163"/>
    <mergeCell ref="C164:E164"/>
    <mergeCell ref="F164:G164"/>
    <mergeCell ref="C165:E165"/>
    <mergeCell ref="F165:G165"/>
    <mergeCell ref="A166:E168"/>
    <mergeCell ref="F166:F168"/>
    <mergeCell ref="A169:B171"/>
    <mergeCell ref="C169:E169"/>
    <mergeCell ref="F169:G169"/>
    <mergeCell ref="C170:E170"/>
    <mergeCell ref="F170:G170"/>
    <mergeCell ref="C171:E171"/>
    <mergeCell ref="F171:G171"/>
    <mergeCell ref="A172:B172"/>
    <mergeCell ref="C172:E174"/>
    <mergeCell ref="F172:F174"/>
    <mergeCell ref="A174:B174"/>
    <mergeCell ref="A175:B177"/>
    <mergeCell ref="C175:E175"/>
    <mergeCell ref="F175:G175"/>
    <mergeCell ref="C176:E176"/>
    <mergeCell ref="F176:G176"/>
    <mergeCell ref="C177:E177"/>
    <mergeCell ref="A184:B186"/>
    <mergeCell ref="C184:E184"/>
    <mergeCell ref="F184:G184"/>
    <mergeCell ref="C185:E185"/>
    <mergeCell ref="F185:G185"/>
    <mergeCell ref="C186:E186"/>
    <mergeCell ref="F186:G186"/>
    <mergeCell ref="F177:G177"/>
    <mergeCell ref="C178:G178"/>
    <mergeCell ref="C179:G179"/>
    <mergeCell ref="C180:G180"/>
    <mergeCell ref="A181:B181"/>
    <mergeCell ref="C181:D183"/>
    <mergeCell ref="F181:F183"/>
    <mergeCell ref="A183:B183"/>
    <mergeCell ref="A195:G195"/>
    <mergeCell ref="A196:G196"/>
    <mergeCell ref="A187:B187"/>
    <mergeCell ref="C187:D189"/>
    <mergeCell ref="F187:F189"/>
    <mergeCell ref="A189:B189"/>
    <mergeCell ref="A190:B192"/>
    <mergeCell ref="C190:E190"/>
    <mergeCell ref="F190:G190"/>
    <mergeCell ref="C191:E191"/>
    <mergeCell ref="F191:G191"/>
    <mergeCell ref="C192:E192"/>
    <mergeCell ref="F192:G192"/>
    <mergeCell ref="A204:B206"/>
    <mergeCell ref="C204:E204"/>
    <mergeCell ref="F204:G204"/>
    <mergeCell ref="C205:E205"/>
    <mergeCell ref="F205:G205"/>
    <mergeCell ref="C206:E206"/>
    <mergeCell ref="F206:G206"/>
    <mergeCell ref="C200:E200"/>
    <mergeCell ref="F200:G200"/>
    <mergeCell ref="A201:B201"/>
    <mergeCell ref="C201:D203"/>
    <mergeCell ref="F201:F203"/>
    <mergeCell ref="A203:B203"/>
    <mergeCell ref="A198:B200"/>
    <mergeCell ref="C198:E198"/>
    <mergeCell ref="F198:G198"/>
    <mergeCell ref="C199:E199"/>
    <mergeCell ref="F199:G199"/>
    <mergeCell ref="A207:E209"/>
    <mergeCell ref="F207:F209"/>
    <mergeCell ref="A210:B212"/>
    <mergeCell ref="C210:E210"/>
    <mergeCell ref="F210:G210"/>
    <mergeCell ref="C211:E211"/>
    <mergeCell ref="F211:G211"/>
    <mergeCell ref="C212:E212"/>
    <mergeCell ref="F212:G212"/>
    <mergeCell ref="A213:E215"/>
    <mergeCell ref="F213:F215"/>
    <mergeCell ref="A216:B218"/>
    <mergeCell ref="C216:E216"/>
    <mergeCell ref="F216:G216"/>
    <mergeCell ref="C217:E217"/>
    <mergeCell ref="F217:G217"/>
    <mergeCell ref="C218:E218"/>
    <mergeCell ref="F218:G218"/>
    <mergeCell ref="C219:G219"/>
    <mergeCell ref="A220:E222"/>
    <mergeCell ref="F220:F222"/>
    <mergeCell ref="A223:B225"/>
    <mergeCell ref="C223:E223"/>
    <mergeCell ref="F223:G223"/>
    <mergeCell ref="C224:E224"/>
    <mergeCell ref="F224:G224"/>
    <mergeCell ref="C225:E225"/>
    <mergeCell ref="F225:G225"/>
    <mergeCell ref="A226:E228"/>
    <mergeCell ref="F226:F228"/>
    <mergeCell ref="A229:B231"/>
    <mergeCell ref="C229:E229"/>
    <mergeCell ref="F229:G229"/>
    <mergeCell ref="C230:E230"/>
    <mergeCell ref="F230:G230"/>
    <mergeCell ref="C231:E231"/>
    <mergeCell ref="F231:G231"/>
    <mergeCell ref="A232:E234"/>
    <mergeCell ref="F232:F234"/>
    <mergeCell ref="A235:B237"/>
    <mergeCell ref="C235:E235"/>
    <mergeCell ref="F235:G235"/>
    <mergeCell ref="C236:E236"/>
    <mergeCell ref="F236:G236"/>
    <mergeCell ref="C237:E237"/>
    <mergeCell ref="F237:G237"/>
    <mergeCell ref="A238:E240"/>
    <mergeCell ref="F238:F240"/>
    <mergeCell ref="A241:B243"/>
    <mergeCell ref="C241:E241"/>
    <mergeCell ref="F241:G241"/>
    <mergeCell ref="C242:E242"/>
    <mergeCell ref="F242:G242"/>
    <mergeCell ref="C243:E243"/>
    <mergeCell ref="F243:G243"/>
    <mergeCell ref="F255:G255"/>
    <mergeCell ref="A244:E246"/>
    <mergeCell ref="F244:F246"/>
    <mergeCell ref="A247:B249"/>
    <mergeCell ref="C247:E247"/>
    <mergeCell ref="F247:G247"/>
    <mergeCell ref="C248:E248"/>
    <mergeCell ref="F248:G248"/>
    <mergeCell ref="C249:E249"/>
    <mergeCell ref="F249:G249"/>
    <mergeCell ref="A250:B250"/>
    <mergeCell ref="C250:E252"/>
    <mergeCell ref="F250:F252"/>
    <mergeCell ref="A252:B252"/>
    <mergeCell ref="A253:B255"/>
    <mergeCell ref="C253:E253"/>
    <mergeCell ref="F253:G253"/>
    <mergeCell ref="C254:E254"/>
    <mergeCell ref="F254:G254"/>
    <mergeCell ref="C255:E255"/>
    <mergeCell ref="C256:G256"/>
    <mergeCell ref="D257:G257"/>
    <mergeCell ref="D258:G258"/>
    <mergeCell ref="A288:B290"/>
    <mergeCell ref="C288:E288"/>
    <mergeCell ref="F288:G288"/>
    <mergeCell ref="C289:E289"/>
    <mergeCell ref="F289:G289"/>
    <mergeCell ref="C290:E290"/>
    <mergeCell ref="F290:G290"/>
    <mergeCell ref="A280:G280"/>
    <mergeCell ref="A281:G281"/>
    <mergeCell ref="A282:G282"/>
    <mergeCell ref="A285:B285"/>
    <mergeCell ref="C285:E287"/>
    <mergeCell ref="F285:F287"/>
    <mergeCell ref="A287:B287"/>
    <mergeCell ref="A259:B279"/>
    <mergeCell ref="C259:D261"/>
    <mergeCell ref="F259:F261"/>
    <mergeCell ref="C262:D264"/>
    <mergeCell ref="F262:F264"/>
    <mergeCell ref="C265:D267"/>
    <mergeCell ref="F265:F267"/>
    <mergeCell ref="C268:D270"/>
    <mergeCell ref="C271:D273"/>
    <mergeCell ref="C274:D276"/>
    <mergeCell ref="F274:F276"/>
    <mergeCell ref="C277:D279"/>
    <mergeCell ref="F277:F279"/>
    <mergeCell ref="A297:B297"/>
    <mergeCell ref="C297:D299"/>
    <mergeCell ref="F297:F299"/>
    <mergeCell ref="A299:B299"/>
    <mergeCell ref="A291:B291"/>
    <mergeCell ref="C291:E293"/>
    <mergeCell ref="F291:F293"/>
    <mergeCell ref="A293:B293"/>
    <mergeCell ref="A294:B296"/>
    <mergeCell ref="C294:E294"/>
    <mergeCell ref="F294:G294"/>
    <mergeCell ref="C295:E295"/>
    <mergeCell ref="F295:G295"/>
    <mergeCell ref="C296:E296"/>
    <mergeCell ref="F296:G296"/>
    <mergeCell ref="A300:B302"/>
    <mergeCell ref="C300:E300"/>
    <mergeCell ref="F300:G300"/>
    <mergeCell ref="C301:E301"/>
    <mergeCell ref="F301:G301"/>
    <mergeCell ref="A306:B308"/>
    <mergeCell ref="C306:E306"/>
    <mergeCell ref="F306:G306"/>
    <mergeCell ref="C307:E307"/>
    <mergeCell ref="F307:G307"/>
    <mergeCell ref="C308:E308"/>
    <mergeCell ref="F308:G308"/>
    <mergeCell ref="C302:E302"/>
    <mergeCell ref="F302:G302"/>
    <mergeCell ref="A303:B303"/>
    <mergeCell ref="C303:E305"/>
    <mergeCell ref="F303:F305"/>
    <mergeCell ref="A305:B305"/>
    <mergeCell ref="A315:G315"/>
    <mergeCell ref="A316:B316"/>
    <mergeCell ref="C316:D318"/>
    <mergeCell ref="F316:F318"/>
    <mergeCell ref="A318:B318"/>
    <mergeCell ref="A319:B321"/>
    <mergeCell ref="C319:E319"/>
    <mergeCell ref="F319:G319"/>
    <mergeCell ref="C320:E320"/>
    <mergeCell ref="F320:G320"/>
    <mergeCell ref="A325:B327"/>
    <mergeCell ref="C325:E325"/>
    <mergeCell ref="F325:G325"/>
    <mergeCell ref="C326:E326"/>
    <mergeCell ref="F326:G326"/>
    <mergeCell ref="C327:E327"/>
    <mergeCell ref="F327:G327"/>
    <mergeCell ref="C321:E321"/>
    <mergeCell ref="F321:G321"/>
    <mergeCell ref="A322:B322"/>
    <mergeCell ref="C322:D324"/>
    <mergeCell ref="F322:F324"/>
    <mergeCell ref="A324:B324"/>
    <mergeCell ref="A328:B328"/>
    <mergeCell ref="C328:D330"/>
    <mergeCell ref="F328:F330"/>
    <mergeCell ref="A330:B330"/>
    <mergeCell ref="A331:B333"/>
    <mergeCell ref="C331:E331"/>
    <mergeCell ref="F331:G331"/>
    <mergeCell ref="C332:E332"/>
    <mergeCell ref="F332:G332"/>
    <mergeCell ref="C333:E333"/>
    <mergeCell ref="F333:G333"/>
    <mergeCell ref="A334:B334"/>
    <mergeCell ref="C334:D336"/>
    <mergeCell ref="F334:F336"/>
    <mergeCell ref="A336:B336"/>
    <mergeCell ref="A337:B339"/>
    <mergeCell ref="C337:E337"/>
    <mergeCell ref="F337:G337"/>
    <mergeCell ref="C338:E338"/>
    <mergeCell ref="F338:G338"/>
    <mergeCell ref="A343:B345"/>
    <mergeCell ref="C343:E343"/>
    <mergeCell ref="F343:G343"/>
    <mergeCell ref="C344:E344"/>
    <mergeCell ref="F344:G344"/>
    <mergeCell ref="C345:E345"/>
    <mergeCell ref="F345:G345"/>
    <mergeCell ref="C339:E339"/>
    <mergeCell ref="F339:G339"/>
    <mergeCell ref="A340:B340"/>
    <mergeCell ref="C340:D342"/>
    <mergeCell ref="F340:F342"/>
    <mergeCell ref="A342:B342"/>
    <mergeCell ref="F351:G351"/>
    <mergeCell ref="A352:G352"/>
    <mergeCell ref="A353:G353"/>
    <mergeCell ref="A354:G354"/>
    <mergeCell ref="A355:B355"/>
    <mergeCell ref="C355:D357"/>
    <mergeCell ref="F355:F357"/>
    <mergeCell ref="A357:B357"/>
    <mergeCell ref="A346:B346"/>
    <mergeCell ref="C346:D348"/>
    <mergeCell ref="F346:F348"/>
    <mergeCell ref="A348:B348"/>
    <mergeCell ref="A349:B351"/>
    <mergeCell ref="C349:E349"/>
    <mergeCell ref="F349:G349"/>
    <mergeCell ref="C350:E350"/>
    <mergeCell ref="F350:G350"/>
    <mergeCell ref="C351:E351"/>
    <mergeCell ref="A361:G361"/>
    <mergeCell ref="A362:D362"/>
    <mergeCell ref="E362:F362"/>
    <mergeCell ref="A364:B364"/>
    <mergeCell ref="C364:D364"/>
    <mergeCell ref="A365:B365"/>
    <mergeCell ref="C365:D365"/>
    <mergeCell ref="A358:B360"/>
    <mergeCell ref="C358:E358"/>
    <mergeCell ref="F358:G358"/>
    <mergeCell ref="C359:E359"/>
    <mergeCell ref="F359:G359"/>
    <mergeCell ref="C360:E360"/>
    <mergeCell ref="F360:G360"/>
    <mergeCell ref="A369:B369"/>
    <mergeCell ref="C369:D369"/>
    <mergeCell ref="A370:B370"/>
    <mergeCell ref="C370:D370"/>
    <mergeCell ref="A371:B371"/>
    <mergeCell ref="C371:D371"/>
    <mergeCell ref="A366:B366"/>
    <mergeCell ref="C366:D366"/>
    <mergeCell ref="A367:B367"/>
    <mergeCell ref="C367:D367"/>
    <mergeCell ref="A368:B368"/>
    <mergeCell ref="C368:D368"/>
    <mergeCell ref="A375:B375"/>
    <mergeCell ref="C375:D375"/>
    <mergeCell ref="A376:B376"/>
    <mergeCell ref="C376:D376"/>
    <mergeCell ref="A377:B377"/>
    <mergeCell ref="A378:B378"/>
    <mergeCell ref="A372:B372"/>
    <mergeCell ref="C372:D372"/>
    <mergeCell ref="A373:B373"/>
    <mergeCell ref="C373:D373"/>
    <mergeCell ref="A374:B374"/>
    <mergeCell ref="C374:D374"/>
    <mergeCell ref="A379:B379"/>
    <mergeCell ref="A380:B380"/>
    <mergeCell ref="A381:B381"/>
    <mergeCell ref="A382:B382"/>
    <mergeCell ref="A388:G388"/>
    <mergeCell ref="A393:G393"/>
    <mergeCell ref="A391:G391"/>
    <mergeCell ref="A389:G389"/>
    <mergeCell ref="A390:G390"/>
    <mergeCell ref="A392:G392"/>
    <mergeCell ref="S409:T409"/>
    <mergeCell ref="A410:B410"/>
    <mergeCell ref="F410:H410"/>
    <mergeCell ref="S410:T410"/>
    <mergeCell ref="F406:H406"/>
    <mergeCell ref="S406:T406"/>
    <mergeCell ref="F407:H407"/>
    <mergeCell ref="S407:T407"/>
    <mergeCell ref="A408:B408"/>
    <mergeCell ref="F408:H408"/>
    <mergeCell ref="S408:T408"/>
    <mergeCell ref="A414:B414"/>
    <mergeCell ref="A415:B415"/>
    <mergeCell ref="A416:G416"/>
    <mergeCell ref="A409:B409"/>
    <mergeCell ref="F409:H409"/>
    <mergeCell ref="A400:G400"/>
    <mergeCell ref="A401:G401"/>
    <mergeCell ref="A402:G402"/>
    <mergeCell ref="A403:G403"/>
    <mergeCell ref="A404:G404"/>
    <mergeCell ref="A405:G405"/>
    <mergeCell ref="A394:G394"/>
    <mergeCell ref="A395:G395"/>
    <mergeCell ref="A396:G396"/>
    <mergeCell ref="A397:G397"/>
    <mergeCell ref="A398:G398"/>
    <mergeCell ref="A399:G399"/>
    <mergeCell ref="A411:B411"/>
    <mergeCell ref="A412:B412"/>
    <mergeCell ref="A413:B413"/>
  </mergeCells>
  <phoneticPr fontId="3"/>
  <printOptions horizontalCentered="1" verticalCentered="1"/>
  <pageMargins left="0.25" right="0.25" top="0.75" bottom="0.75" header="0.3" footer="0.3"/>
  <pageSetup paperSize="8" scale="35" firstPageNumber="4294963191" orientation="portrait" copies="2" r:id="rId1"/>
  <headerFooter alignWithMargins="0"/>
  <rowBreaks count="1" manualBreakCount="1">
    <brk id="179" max="16383" man="1"/>
  </rowBreaks>
  <colBreaks count="1" manualBreakCount="1">
    <brk id="55" max="27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9F18-FED4-4F7F-89F0-A77F757C2250}">
  <sheetPr codeName="Sheet2">
    <tabColor indexed="14"/>
    <pageSetUpPr fitToPage="1"/>
  </sheetPr>
  <dimension ref="A2:BG433"/>
  <sheetViews>
    <sheetView showZeros="0" view="pageBreakPreview" zoomScale="25" zoomScaleNormal="75" zoomScaleSheetLayoutView="25" workbookViewId="0">
      <pane xSplit="7" ySplit="8" topLeftCell="H85" activePane="bottomRight" state="frozen"/>
      <selection activeCell="U89" sqref="U89"/>
      <selection pane="topRight" activeCell="U89" sqref="U89"/>
      <selection pane="bottomLeft" activeCell="U89" sqref="U89"/>
      <selection pane="bottomRight" activeCell="A389" sqref="A389:G389"/>
    </sheetView>
  </sheetViews>
  <sheetFormatPr defaultColWidth="10.33203125" defaultRowHeight="27" customHeight="1"/>
  <cols>
    <col min="1" max="2" width="10.6640625" style="1" customWidth="1"/>
    <col min="3" max="4" width="9" style="1" customWidth="1"/>
    <col min="5" max="5" width="24.44140625" style="1" customWidth="1"/>
    <col min="6" max="6" width="9.88671875" style="1" hidden="1" customWidth="1"/>
    <col min="7" max="7" width="9.88671875" style="1" customWidth="1"/>
    <col min="8" max="8" width="10.109375" style="1" customWidth="1"/>
    <col min="9" max="18" width="9.88671875" style="1" customWidth="1"/>
    <col min="19" max="40" width="9.77734375" style="1" customWidth="1"/>
    <col min="41" max="53" width="9.77734375" style="1" hidden="1" customWidth="1"/>
    <col min="54" max="54" width="9.77734375" style="1" customWidth="1"/>
    <col min="55" max="55" width="17.33203125" style="1" bestFit="1" customWidth="1"/>
    <col min="56" max="56" width="19" style="1" bestFit="1" customWidth="1"/>
    <col min="57" max="58" width="11.33203125" style="1" bestFit="1" customWidth="1"/>
    <col min="59" max="59" width="14.21875" style="1" bestFit="1" customWidth="1"/>
    <col min="60" max="16384" width="10.33203125" style="1"/>
  </cols>
  <sheetData>
    <row r="2" spans="1:55" ht="27" customHeight="1">
      <c r="AO2" s="195"/>
      <c r="AP2" s="195"/>
      <c r="AQ2" s="195"/>
      <c r="AR2" s="195"/>
      <c r="AY2" s="2"/>
      <c r="AZ2" s="2"/>
      <c r="BA2" s="2"/>
      <c r="BB2" s="2"/>
      <c r="BC2" s="2"/>
    </row>
    <row r="3" spans="1:55" ht="35.1" customHeight="1">
      <c r="A3" s="479" t="s">
        <v>154</v>
      </c>
      <c r="B3" s="478" t="s">
        <v>153</v>
      </c>
      <c r="C3" s="2113" t="s">
        <v>152</v>
      </c>
      <c r="D3" s="2114"/>
      <c r="E3" s="2115"/>
      <c r="T3" s="394" t="s">
        <v>151</v>
      </c>
      <c r="U3" s="126"/>
      <c r="V3" s="477"/>
      <c r="W3" s="477"/>
      <c r="X3" s="477"/>
      <c r="Y3" s="153"/>
      <c r="Z3" s="471"/>
      <c r="AA3" s="4" t="s">
        <v>150</v>
      </c>
      <c r="AB3" s="2113"/>
      <c r="AC3" s="2114"/>
      <c r="AD3" s="2114"/>
      <c r="AE3" s="2114"/>
      <c r="AF3" s="2114"/>
      <c r="AG3" s="2115"/>
      <c r="AI3" s="2113" t="s">
        <v>149</v>
      </c>
      <c r="AJ3" s="2115"/>
      <c r="AK3" s="2113" t="s">
        <v>148</v>
      </c>
      <c r="AL3" s="2115"/>
      <c r="AM3" s="2113" t="s">
        <v>147</v>
      </c>
      <c r="AN3" s="2115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6"/>
    </row>
    <row r="4" spans="1:55" ht="35.1" customHeight="1">
      <c r="A4" s="2411" t="s">
        <v>283</v>
      </c>
      <c r="B4" s="2413"/>
      <c r="C4" s="2402" t="s">
        <v>146</v>
      </c>
      <c r="D4" s="2415"/>
      <c r="E4" s="2403"/>
      <c r="G4" s="2417" t="s">
        <v>145</v>
      </c>
      <c r="H4" s="2417"/>
      <c r="I4" s="2417"/>
      <c r="J4" s="2417"/>
      <c r="K4" s="2417"/>
      <c r="L4" s="2417"/>
      <c r="M4" s="2417"/>
      <c r="N4" s="2417"/>
      <c r="O4" s="2417"/>
      <c r="P4" s="2417"/>
      <c r="Q4" s="2417"/>
      <c r="R4" s="2417"/>
      <c r="S4" s="474"/>
      <c r="T4" s="394" t="s">
        <v>144</v>
      </c>
      <c r="U4" s="473"/>
      <c r="V4" s="472"/>
      <c r="W4" s="472"/>
      <c r="X4" s="472"/>
      <c r="Y4" s="153"/>
      <c r="Z4" s="471"/>
      <c r="AA4" s="4" t="s">
        <v>143</v>
      </c>
      <c r="AB4" s="2113"/>
      <c r="AC4" s="2114"/>
      <c r="AD4" s="2114"/>
      <c r="AE4" s="2114"/>
      <c r="AF4" s="2114"/>
      <c r="AG4" s="2115"/>
      <c r="AI4" s="2402"/>
      <c r="AJ4" s="2403"/>
      <c r="AK4" s="2402"/>
      <c r="AL4" s="2403"/>
      <c r="AM4" s="2402"/>
      <c r="AN4" s="2403"/>
      <c r="AO4" s="470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</row>
    <row r="5" spans="1:55" ht="34.5" customHeight="1">
      <c r="A5" s="2412"/>
      <c r="B5" s="2414"/>
      <c r="C5" s="2404"/>
      <c r="D5" s="2416"/>
      <c r="E5" s="2405"/>
      <c r="F5" s="475"/>
      <c r="G5" s="2417"/>
      <c r="H5" s="2417"/>
      <c r="I5" s="2417"/>
      <c r="J5" s="2417"/>
      <c r="K5" s="2417"/>
      <c r="L5" s="2417"/>
      <c r="M5" s="2417"/>
      <c r="N5" s="2417"/>
      <c r="O5" s="2417"/>
      <c r="P5" s="2417"/>
      <c r="Q5" s="2417"/>
      <c r="R5" s="2417"/>
      <c r="S5" s="474"/>
      <c r="T5" s="394" t="s">
        <v>142</v>
      </c>
      <c r="U5" s="2418"/>
      <c r="V5" s="2419"/>
      <c r="W5" s="2419"/>
      <c r="X5" s="2419"/>
      <c r="Y5" s="2419"/>
      <c r="Z5" s="2420"/>
      <c r="AA5" s="4" t="s">
        <v>141</v>
      </c>
      <c r="AB5" s="2113"/>
      <c r="AC5" s="2114"/>
      <c r="AD5" s="2114"/>
      <c r="AE5" s="2114"/>
      <c r="AF5" s="2114"/>
      <c r="AG5" s="2115"/>
      <c r="AI5" s="2404"/>
      <c r="AJ5" s="2405"/>
      <c r="AK5" s="2404"/>
      <c r="AL5" s="2405"/>
      <c r="AM5" s="2404"/>
      <c r="AN5" s="2405"/>
      <c r="AO5" s="470"/>
      <c r="AP5" s="469"/>
      <c r="AQ5" s="469"/>
      <c r="AR5" s="469"/>
      <c r="AS5" s="469"/>
      <c r="AT5" s="469"/>
      <c r="AU5" s="469"/>
      <c r="AV5" s="469"/>
      <c r="AW5" s="469"/>
      <c r="AX5" s="469"/>
      <c r="AY5" s="469"/>
      <c r="AZ5" s="469"/>
      <c r="BA5" s="469"/>
      <c r="BB5" s="469"/>
    </row>
    <row r="6" spans="1:55" ht="53.1" customHeight="1" thickBot="1"/>
    <row r="7" spans="1:55" ht="37.5" customHeight="1">
      <c r="A7" s="2120" t="s">
        <v>140</v>
      </c>
      <c r="B7" s="2406"/>
      <c r="C7" s="2406"/>
      <c r="D7" s="2406"/>
      <c r="E7" s="2407"/>
      <c r="F7" s="2167" t="s">
        <v>139</v>
      </c>
      <c r="G7" s="1211" t="s">
        <v>138</v>
      </c>
      <c r="H7" s="464">
        <v>24</v>
      </c>
      <c r="I7" s="198">
        <v>21</v>
      </c>
      <c r="J7" s="201">
        <v>22</v>
      </c>
      <c r="K7" s="201">
        <v>23</v>
      </c>
      <c r="L7" s="199">
        <v>24</v>
      </c>
      <c r="M7" s="199">
        <v>25</v>
      </c>
      <c r="N7" s="464">
        <v>6</v>
      </c>
      <c r="O7" s="1182">
        <v>7</v>
      </c>
      <c r="P7" s="1182">
        <v>8</v>
      </c>
      <c r="Q7" s="467">
        <v>9</v>
      </c>
      <c r="R7" s="1182">
        <v>12</v>
      </c>
      <c r="S7" s="1320">
        <v>13</v>
      </c>
      <c r="T7" s="1182">
        <v>14</v>
      </c>
      <c r="U7" s="467">
        <v>15</v>
      </c>
      <c r="V7" s="467">
        <v>16</v>
      </c>
      <c r="W7" s="1182">
        <v>19</v>
      </c>
      <c r="X7" s="466">
        <v>20</v>
      </c>
      <c r="Y7" s="1320">
        <v>21</v>
      </c>
      <c r="Z7" s="1182">
        <v>22</v>
      </c>
      <c r="AA7" s="467">
        <v>23</v>
      </c>
      <c r="AB7" s="467">
        <v>26</v>
      </c>
      <c r="AC7" s="1182">
        <v>27</v>
      </c>
      <c r="AD7" s="464">
        <v>28</v>
      </c>
      <c r="AE7" s="199">
        <v>29</v>
      </c>
      <c r="AF7" s="199">
        <v>30</v>
      </c>
      <c r="AG7" s="464"/>
      <c r="AH7" s="199"/>
      <c r="AI7" s="199"/>
      <c r="AJ7" s="201"/>
      <c r="AK7" s="199"/>
      <c r="AL7" s="198"/>
      <c r="AM7" s="201"/>
      <c r="AN7" s="199"/>
      <c r="AO7" s="199"/>
      <c r="AP7" s="199"/>
      <c r="AQ7" s="199"/>
      <c r="AR7" s="198"/>
      <c r="AS7" s="200"/>
      <c r="AT7" s="198"/>
      <c r="AU7" s="201"/>
      <c r="AV7" s="199"/>
      <c r="AW7" s="464"/>
      <c r="AX7" s="199"/>
      <c r="AY7" s="201"/>
      <c r="AZ7" s="201"/>
      <c r="BA7" s="464"/>
      <c r="BB7" s="463"/>
      <c r="BC7" s="462" t="s">
        <v>137</v>
      </c>
    </row>
    <row r="8" spans="1:55" ht="37.5" customHeight="1" thickBot="1">
      <c r="A8" s="2408"/>
      <c r="B8" s="2409"/>
      <c r="C8" s="2409"/>
      <c r="D8" s="2409"/>
      <c r="E8" s="2410"/>
      <c r="F8" s="2199"/>
      <c r="G8" s="1212" t="s">
        <v>136</v>
      </c>
      <c r="H8" s="460" t="s">
        <v>249</v>
      </c>
      <c r="I8" s="449" t="s">
        <v>251</v>
      </c>
      <c r="J8" s="450" t="s">
        <v>252</v>
      </c>
      <c r="K8" s="450" t="s">
        <v>253</v>
      </c>
      <c r="L8" s="461" t="s">
        <v>254</v>
      </c>
      <c r="M8" s="461" t="s">
        <v>255</v>
      </c>
      <c r="N8" s="460" t="s">
        <v>256</v>
      </c>
      <c r="O8" s="461" t="s">
        <v>257</v>
      </c>
      <c r="P8" s="461" t="s">
        <v>258</v>
      </c>
      <c r="Q8" s="450" t="s">
        <v>259</v>
      </c>
      <c r="R8" s="449" t="s">
        <v>260</v>
      </c>
      <c r="S8" s="460" t="s">
        <v>261</v>
      </c>
      <c r="T8" s="461" t="s">
        <v>262</v>
      </c>
      <c r="U8" s="461" t="s">
        <v>263</v>
      </c>
      <c r="V8" s="450" t="s">
        <v>264</v>
      </c>
      <c r="W8" s="461" t="s">
        <v>265</v>
      </c>
      <c r="X8" s="461" t="s">
        <v>266</v>
      </c>
      <c r="Y8" s="460" t="s">
        <v>267</v>
      </c>
      <c r="Z8" s="449" t="s">
        <v>268</v>
      </c>
      <c r="AA8" s="450" t="s">
        <v>269</v>
      </c>
      <c r="AB8" s="450" t="s">
        <v>270</v>
      </c>
      <c r="AC8" s="461" t="s">
        <v>271</v>
      </c>
      <c r="AD8" s="460" t="s">
        <v>272</v>
      </c>
      <c r="AE8" s="461" t="s">
        <v>250</v>
      </c>
      <c r="AF8" s="461" t="s">
        <v>249</v>
      </c>
      <c r="AG8" s="460" t="s">
        <v>251</v>
      </c>
      <c r="AH8" s="449"/>
      <c r="AI8" s="450"/>
      <c r="AJ8" s="450"/>
      <c r="AK8" s="461"/>
      <c r="AL8" s="449"/>
      <c r="AM8" s="450"/>
      <c r="AN8" s="461"/>
      <c r="AO8" s="461" t="s">
        <v>130</v>
      </c>
      <c r="AP8" s="461" t="s">
        <v>129</v>
      </c>
      <c r="AQ8" s="448" t="s">
        <v>128</v>
      </c>
      <c r="AR8" s="448" t="s">
        <v>127</v>
      </c>
      <c r="AS8" s="447"/>
      <c r="AT8" s="449"/>
      <c r="AU8" s="450"/>
      <c r="AV8" s="461"/>
      <c r="AW8" s="460"/>
      <c r="AX8" s="461"/>
      <c r="AY8" s="461"/>
      <c r="AZ8" s="461"/>
      <c r="BA8" s="460"/>
      <c r="BB8" s="459"/>
      <c r="BC8" s="458"/>
    </row>
    <row r="9" spans="1:55" ht="27" hidden="1" customHeight="1" thickBot="1">
      <c r="A9" s="2108" t="s">
        <v>36</v>
      </c>
      <c r="B9" s="2396"/>
      <c r="C9" s="2263" t="s">
        <v>126</v>
      </c>
      <c r="D9" s="2264"/>
      <c r="E9" s="2397"/>
      <c r="F9" s="2167"/>
      <c r="G9" s="1213" t="s">
        <v>49</v>
      </c>
      <c r="H9" s="1330"/>
      <c r="I9" s="147"/>
      <c r="J9" s="149"/>
      <c r="K9" s="149"/>
      <c r="L9" s="461" t="s">
        <v>254</v>
      </c>
      <c r="M9" s="148"/>
      <c r="N9" s="1330"/>
      <c r="O9" s="148"/>
      <c r="P9" s="148"/>
      <c r="Q9" s="149"/>
      <c r="R9" s="148"/>
      <c r="S9" s="1518"/>
      <c r="T9" s="461"/>
      <c r="U9" s="449"/>
      <c r="V9" s="450"/>
      <c r="W9" s="461"/>
      <c r="X9" s="142"/>
      <c r="Y9" s="144"/>
      <c r="Z9" s="158"/>
      <c r="AA9" s="1314"/>
      <c r="AB9" s="145"/>
      <c r="AC9" s="143"/>
      <c r="AD9" s="144"/>
      <c r="AE9" s="143"/>
      <c r="AF9" s="143"/>
      <c r="AG9" s="144"/>
      <c r="AH9" s="143"/>
      <c r="AI9" s="143"/>
      <c r="AJ9" s="145"/>
      <c r="AK9" s="143"/>
      <c r="AL9" s="142"/>
      <c r="AM9" s="145"/>
      <c r="AN9" s="143"/>
      <c r="AO9" s="143"/>
      <c r="AP9" s="143"/>
      <c r="AQ9" s="143"/>
      <c r="AR9" s="142"/>
      <c r="AS9" s="146"/>
      <c r="AT9" s="142"/>
      <c r="AU9" s="145"/>
      <c r="AV9" s="143"/>
      <c r="AW9" s="144"/>
      <c r="AX9" s="143"/>
      <c r="AY9" s="142"/>
      <c r="AZ9" s="141"/>
      <c r="BA9" s="140"/>
      <c r="BB9" s="139"/>
      <c r="BC9" s="138">
        <f>SUM(W9:BA9)</f>
        <v>0</v>
      </c>
    </row>
    <row r="10" spans="1:55" ht="27" hidden="1" customHeight="1">
      <c r="A10" s="137"/>
      <c r="B10" s="136"/>
      <c r="C10" s="2265"/>
      <c r="D10" s="2266"/>
      <c r="E10" s="2398"/>
      <c r="F10" s="2168"/>
      <c r="G10" s="1214" t="s">
        <v>48</v>
      </c>
      <c r="H10" s="1331"/>
      <c r="I10" s="133"/>
      <c r="J10" s="135"/>
      <c r="K10" s="135"/>
      <c r="L10" s="461" t="s">
        <v>254</v>
      </c>
      <c r="M10" s="134"/>
      <c r="N10" s="1331"/>
      <c r="O10" s="134"/>
      <c r="P10" s="134"/>
      <c r="Q10" s="135"/>
      <c r="R10" s="134"/>
      <c r="S10" s="1519"/>
      <c r="T10" s="461"/>
      <c r="U10" s="449"/>
      <c r="V10" s="450"/>
      <c r="W10" s="461"/>
      <c r="X10" s="87"/>
      <c r="Y10" s="130"/>
      <c r="Z10" s="88"/>
      <c r="AA10" s="89"/>
      <c r="AB10" s="89"/>
      <c r="AC10" s="88"/>
      <c r="AD10" s="130"/>
      <c r="AE10" s="88"/>
      <c r="AF10" s="88"/>
      <c r="AG10" s="130"/>
      <c r="AH10" s="88"/>
      <c r="AI10" s="88"/>
      <c r="AJ10" s="89"/>
      <c r="AK10" s="88"/>
      <c r="AL10" s="87"/>
      <c r="AM10" s="89">
        <f>AU9</f>
        <v>0</v>
      </c>
      <c r="AN10" s="88">
        <f t="shared" ref="AN10:AS10" si="0">AQ9</f>
        <v>0</v>
      </c>
      <c r="AO10" s="88">
        <f t="shared" si="0"/>
        <v>0</v>
      </c>
      <c r="AP10" s="88">
        <f t="shared" si="0"/>
        <v>0</v>
      </c>
      <c r="AQ10" s="88">
        <f t="shared" si="0"/>
        <v>0</v>
      </c>
      <c r="AR10" s="87">
        <f t="shared" si="0"/>
        <v>0</v>
      </c>
      <c r="AS10" s="86">
        <f t="shared" si="0"/>
        <v>0</v>
      </c>
      <c r="AT10" s="87"/>
      <c r="AU10" s="89"/>
      <c r="AV10" s="88"/>
      <c r="AW10" s="130"/>
      <c r="AX10" s="88"/>
      <c r="AY10" s="87"/>
      <c r="AZ10" s="131"/>
      <c r="BA10" s="130"/>
      <c r="BB10" s="129"/>
      <c r="BC10" s="128">
        <f>SUM(U10:BA10)</f>
        <v>0</v>
      </c>
    </row>
    <row r="11" spans="1:55" ht="27" hidden="1" customHeight="1">
      <c r="A11" s="2170" t="s">
        <v>116</v>
      </c>
      <c r="B11" s="2171"/>
      <c r="C11" s="2267"/>
      <c r="D11" s="2268"/>
      <c r="E11" s="2399"/>
      <c r="F11" s="2169"/>
      <c r="G11" s="1215" t="s">
        <v>45</v>
      </c>
      <c r="H11" s="1332"/>
      <c r="I11" s="123"/>
      <c r="J11" s="125"/>
      <c r="K11" s="125"/>
      <c r="L11" s="461" t="s">
        <v>254</v>
      </c>
      <c r="M11" s="124"/>
      <c r="N11" s="1332"/>
      <c r="O11" s="124"/>
      <c r="P11" s="124"/>
      <c r="Q11" s="125"/>
      <c r="R11" s="124"/>
      <c r="S11" s="160"/>
      <c r="T11" s="461"/>
      <c r="U11" s="449"/>
      <c r="V11" s="450"/>
      <c r="W11" s="461"/>
      <c r="X11" s="116"/>
      <c r="Y11" s="160"/>
      <c r="Z11" s="118"/>
      <c r="AA11" s="119"/>
      <c r="AB11" s="119"/>
      <c r="AC11" s="118"/>
      <c r="AD11" s="160"/>
      <c r="AE11" s="118"/>
      <c r="AF11" s="118"/>
      <c r="AG11" s="160"/>
      <c r="AH11" s="118"/>
      <c r="AI11" s="118"/>
      <c r="AJ11" s="119"/>
      <c r="AK11" s="118">
        <f>AT9</f>
        <v>0</v>
      </c>
      <c r="AL11" s="120">
        <f>AU9</f>
        <v>0</v>
      </c>
      <c r="AM11" s="119">
        <f>AV9</f>
        <v>0</v>
      </c>
      <c r="AN11" s="118">
        <f t="shared" ref="AN11:AS11" si="1">AR9</f>
        <v>0</v>
      </c>
      <c r="AO11" s="118">
        <f t="shared" si="1"/>
        <v>0</v>
      </c>
      <c r="AP11" s="118">
        <f t="shared" si="1"/>
        <v>0</v>
      </c>
      <c r="AQ11" s="118">
        <f t="shared" si="1"/>
        <v>0</v>
      </c>
      <c r="AR11" s="120">
        <f t="shared" si="1"/>
        <v>0</v>
      </c>
      <c r="AS11" s="121">
        <f t="shared" si="1"/>
        <v>0</v>
      </c>
      <c r="AT11" s="120"/>
      <c r="AU11" s="119"/>
      <c r="AV11" s="118"/>
      <c r="AW11" s="114"/>
      <c r="AX11" s="117"/>
      <c r="AY11" s="116"/>
      <c r="AZ11" s="115"/>
      <c r="BA11" s="114">
        <f>BE9</f>
        <v>0</v>
      </c>
      <c r="BB11" s="113"/>
      <c r="BC11" s="112">
        <f>SUM(S11:AW11)</f>
        <v>0</v>
      </c>
    </row>
    <row r="12" spans="1:55" ht="27" hidden="1" customHeight="1">
      <c r="A12" s="2139" t="s">
        <v>44</v>
      </c>
      <c r="B12" s="2140"/>
      <c r="C12" s="2274" t="s">
        <v>43</v>
      </c>
      <c r="D12" s="2144"/>
      <c r="E12" s="2145"/>
      <c r="F12" s="2146"/>
      <c r="G12" s="2147"/>
      <c r="H12" s="776"/>
      <c r="I12" s="177"/>
      <c r="J12" s="179"/>
      <c r="K12" s="179"/>
      <c r="L12" s="461" t="s">
        <v>254</v>
      </c>
      <c r="M12" s="178"/>
      <c r="N12" s="776"/>
      <c r="O12" s="178"/>
      <c r="P12" s="178"/>
      <c r="Q12" s="179"/>
      <c r="R12" s="178"/>
      <c r="S12" s="170"/>
      <c r="T12" s="461"/>
      <c r="U12" s="449"/>
      <c r="V12" s="450"/>
      <c r="W12" s="461"/>
      <c r="X12" s="172"/>
      <c r="Y12" s="170"/>
      <c r="Z12" s="173"/>
      <c r="AA12" s="174"/>
      <c r="AB12" s="174"/>
      <c r="AC12" s="173"/>
      <c r="AD12" s="170"/>
      <c r="AE12" s="173"/>
      <c r="AF12" s="173"/>
      <c r="AG12" s="170"/>
      <c r="AH12" s="173"/>
      <c r="AI12" s="173"/>
      <c r="AJ12" s="174"/>
      <c r="AK12" s="173">
        <f>AJ12+AK11-AK10</f>
        <v>0</v>
      </c>
      <c r="AL12" s="172">
        <f>AK12+AL11-AL10</f>
        <v>0</v>
      </c>
      <c r="AM12" s="174">
        <f>AL12+AM11-AM10</f>
        <v>0</v>
      </c>
      <c r="AN12" s="173">
        <f>AH12+AN11-AN10</f>
        <v>0</v>
      </c>
      <c r="AO12" s="173">
        <f>AN12+AO11-AO10</f>
        <v>0</v>
      </c>
      <c r="AP12" s="173">
        <f>AO12+AP11-AP10</f>
        <v>0</v>
      </c>
      <c r="AQ12" s="173">
        <f>AP12+AQ11-AQ10</f>
        <v>0</v>
      </c>
      <c r="AR12" s="172">
        <f>AQ12+AR11-AR10</f>
        <v>0</v>
      </c>
      <c r="AS12" s="175">
        <f>AR12+AS11-AS10</f>
        <v>0</v>
      </c>
      <c r="AT12" s="172"/>
      <c r="AU12" s="174"/>
      <c r="AV12" s="173"/>
      <c r="AW12" s="170"/>
      <c r="AX12" s="173"/>
      <c r="AY12" s="172"/>
      <c r="AZ12" s="171"/>
      <c r="BA12" s="170"/>
      <c r="BB12" s="169"/>
      <c r="BC12" s="168"/>
    </row>
    <row r="13" spans="1:55" ht="27" hidden="1" customHeight="1">
      <c r="A13" s="2141"/>
      <c r="B13" s="2142"/>
      <c r="C13" s="2269" t="s">
        <v>42</v>
      </c>
      <c r="D13" s="2148"/>
      <c r="E13" s="2149"/>
      <c r="F13" s="2275"/>
      <c r="G13" s="2328"/>
      <c r="H13" s="163"/>
      <c r="I13" s="2"/>
      <c r="J13" s="100"/>
      <c r="K13" s="100"/>
      <c r="L13" s="461" t="s">
        <v>254</v>
      </c>
      <c r="M13" s="99"/>
      <c r="N13" s="163"/>
      <c r="O13" s="99"/>
      <c r="P13" s="99"/>
      <c r="Q13" s="100"/>
      <c r="R13" s="99"/>
      <c r="S13" s="1520"/>
      <c r="T13" s="461"/>
      <c r="U13" s="449"/>
      <c r="V13" s="450"/>
      <c r="W13" s="461"/>
      <c r="X13" s="94"/>
      <c r="Y13" s="92"/>
      <c r="Z13" s="95"/>
      <c r="AA13" s="96"/>
      <c r="AB13" s="96"/>
      <c r="AC13" s="95"/>
      <c r="AD13" s="92"/>
      <c r="AE13" s="95"/>
      <c r="AF13" s="95"/>
      <c r="AG13" s="92"/>
      <c r="AH13" s="95"/>
      <c r="AI13" s="95"/>
      <c r="AJ13" s="96"/>
      <c r="AK13" s="95">
        <f>AS9</f>
        <v>0</v>
      </c>
      <c r="AL13" s="94">
        <f>AT9</f>
        <v>0</v>
      </c>
      <c r="AM13" s="96">
        <f>AU9</f>
        <v>0</v>
      </c>
      <c r="AN13" s="95">
        <f t="shared" ref="AN13:AS13" si="2">AQ9</f>
        <v>0</v>
      </c>
      <c r="AO13" s="95">
        <f t="shared" si="2"/>
        <v>0</v>
      </c>
      <c r="AP13" s="95">
        <f t="shared" si="2"/>
        <v>0</v>
      </c>
      <c r="AQ13" s="95">
        <f t="shared" si="2"/>
        <v>0</v>
      </c>
      <c r="AR13" s="94">
        <f t="shared" si="2"/>
        <v>0</v>
      </c>
      <c r="AS13" s="97">
        <f t="shared" si="2"/>
        <v>0</v>
      </c>
      <c r="AT13" s="94"/>
      <c r="AU13" s="96"/>
      <c r="AV13" s="95"/>
      <c r="AW13" s="92"/>
      <c r="AX13" s="95"/>
      <c r="AY13" s="94"/>
      <c r="AZ13" s="93"/>
      <c r="BA13" s="92"/>
      <c r="BB13" s="91"/>
      <c r="BC13" s="90"/>
    </row>
    <row r="14" spans="1:55" ht="27" hidden="1" customHeight="1">
      <c r="A14" s="2170"/>
      <c r="B14" s="2171"/>
      <c r="C14" s="2400" t="s">
        <v>41</v>
      </c>
      <c r="D14" s="2299"/>
      <c r="E14" s="2401"/>
      <c r="F14" s="2152"/>
      <c r="G14" s="2153"/>
      <c r="H14" s="130"/>
      <c r="I14" s="87"/>
      <c r="J14" s="89"/>
      <c r="K14" s="89"/>
      <c r="L14" s="461" t="s">
        <v>254</v>
      </c>
      <c r="M14" s="88"/>
      <c r="N14" s="130"/>
      <c r="O14" s="88"/>
      <c r="P14" s="88"/>
      <c r="Q14" s="89"/>
      <c r="R14" s="88"/>
      <c r="S14" s="80"/>
      <c r="T14" s="461"/>
      <c r="U14" s="449"/>
      <c r="V14" s="450"/>
      <c r="W14" s="461"/>
      <c r="X14" s="82"/>
      <c r="Y14" s="80"/>
      <c r="Z14" s="83"/>
      <c r="AA14" s="84"/>
      <c r="AB14" s="84"/>
      <c r="AC14" s="83"/>
      <c r="AD14" s="80"/>
      <c r="AE14" s="83"/>
      <c r="AF14" s="83"/>
      <c r="AG14" s="80"/>
      <c r="AH14" s="83"/>
      <c r="AI14" s="83"/>
      <c r="AJ14" s="84"/>
      <c r="AK14" s="83">
        <f>AJ14+AK10-AK13</f>
        <v>0</v>
      </c>
      <c r="AL14" s="82">
        <f>AK14+AL10-AL13</f>
        <v>0</v>
      </c>
      <c r="AM14" s="84">
        <f>AL14+AM10-AM13</f>
        <v>0</v>
      </c>
      <c r="AN14" s="83"/>
      <c r="AO14" s="83">
        <f>AN14+AO10-AO13</f>
        <v>0</v>
      </c>
      <c r="AP14" s="83">
        <f>AO14+AP10-AP13</f>
        <v>0</v>
      </c>
      <c r="AQ14" s="83">
        <f>AP14+AQ10-AQ13</f>
        <v>0</v>
      </c>
      <c r="AR14" s="82">
        <f>AQ14+AR10-AR13</f>
        <v>0</v>
      </c>
      <c r="AS14" s="85">
        <f>AR14+AS10-AS13</f>
        <v>0</v>
      </c>
      <c r="AT14" s="82"/>
      <c r="AU14" s="84"/>
      <c r="AV14" s="83"/>
      <c r="AW14" s="80"/>
      <c r="AX14" s="83"/>
      <c r="AY14" s="82"/>
      <c r="AZ14" s="81"/>
      <c r="BA14" s="80"/>
      <c r="BB14" s="79"/>
      <c r="BC14" s="78"/>
    </row>
    <row r="15" spans="1:55" ht="27" hidden="1" customHeight="1">
      <c r="A15" s="2386" t="s">
        <v>36</v>
      </c>
      <c r="B15" s="2387"/>
      <c r="C15" s="2340" t="s">
        <v>125</v>
      </c>
      <c r="D15" s="2388"/>
      <c r="E15" s="2389"/>
      <c r="F15" s="2259"/>
      <c r="G15" s="1213" t="s">
        <v>49</v>
      </c>
      <c r="H15" s="1330"/>
      <c r="I15" s="147"/>
      <c r="J15" s="149"/>
      <c r="K15" s="149"/>
      <c r="L15" s="461" t="s">
        <v>254</v>
      </c>
      <c r="M15" s="148"/>
      <c r="N15" s="1330"/>
      <c r="O15" s="148"/>
      <c r="P15" s="148"/>
      <c r="Q15" s="149"/>
      <c r="R15" s="148"/>
      <c r="S15" s="1518"/>
      <c r="T15" s="461"/>
      <c r="U15" s="449"/>
      <c r="V15" s="450"/>
      <c r="W15" s="461"/>
      <c r="X15" s="142"/>
      <c r="Y15" s="144"/>
      <c r="Z15" s="143"/>
      <c r="AA15" s="1315"/>
      <c r="AB15" s="145"/>
      <c r="AC15" s="143"/>
      <c r="AD15" s="144"/>
      <c r="AE15" s="143"/>
      <c r="AF15" s="143"/>
      <c r="AG15" s="144"/>
      <c r="AH15" s="143"/>
      <c r="AI15" s="143"/>
      <c r="AJ15" s="145"/>
      <c r="AK15" s="143"/>
      <c r="AL15" s="142"/>
      <c r="AM15" s="145"/>
      <c r="AN15" s="143"/>
      <c r="AO15" s="143"/>
      <c r="AP15" s="143"/>
      <c r="AQ15" s="143"/>
      <c r="AR15" s="142"/>
      <c r="AS15" s="146"/>
      <c r="AT15" s="142"/>
      <c r="AU15" s="145"/>
      <c r="AV15" s="143"/>
      <c r="AW15" s="144"/>
      <c r="AX15" s="143"/>
      <c r="AY15" s="142"/>
      <c r="AZ15" s="141"/>
      <c r="BA15" s="140"/>
      <c r="BB15" s="139"/>
      <c r="BC15" s="138">
        <f>SUM(W15:BA15)</f>
        <v>0</v>
      </c>
    </row>
    <row r="16" spans="1:55" ht="27" hidden="1" customHeight="1">
      <c r="A16" s="137"/>
      <c r="B16" s="136"/>
      <c r="C16" s="2390"/>
      <c r="D16" s="2391"/>
      <c r="E16" s="2392"/>
      <c r="F16" s="2168"/>
      <c r="G16" s="1214" t="s">
        <v>48</v>
      </c>
      <c r="H16" s="1331"/>
      <c r="I16" s="133"/>
      <c r="J16" s="135"/>
      <c r="K16" s="135"/>
      <c r="L16" s="461" t="s">
        <v>254</v>
      </c>
      <c r="M16" s="134"/>
      <c r="N16" s="1331"/>
      <c r="O16" s="134"/>
      <c r="P16" s="134"/>
      <c r="Q16" s="135"/>
      <c r="R16" s="134"/>
      <c r="S16" s="1519"/>
      <c r="T16" s="461"/>
      <c r="U16" s="449"/>
      <c r="V16" s="450"/>
      <c r="W16" s="461"/>
      <c r="X16" s="87"/>
      <c r="Y16" s="130"/>
      <c r="Z16" s="88"/>
      <c r="AA16" s="89"/>
      <c r="AB16" s="89"/>
      <c r="AC16" s="88"/>
      <c r="AD16" s="130"/>
      <c r="AE16" s="88"/>
      <c r="AF16" s="88"/>
      <c r="AG16" s="130"/>
      <c r="AH16" s="88"/>
      <c r="AI16" s="88"/>
      <c r="AJ16" s="89"/>
      <c r="AK16" s="88">
        <f>AS15</f>
        <v>0</v>
      </c>
      <c r="AL16" s="87">
        <f>AT15</f>
        <v>0</v>
      </c>
      <c r="AM16" s="89">
        <f>AU15</f>
        <v>0</v>
      </c>
      <c r="AN16" s="88">
        <f t="shared" ref="AN16:AS16" si="3">AQ15</f>
        <v>0</v>
      </c>
      <c r="AO16" s="88">
        <f t="shared" si="3"/>
        <v>0</v>
      </c>
      <c r="AP16" s="88">
        <f t="shared" si="3"/>
        <v>0</v>
      </c>
      <c r="AQ16" s="88">
        <f t="shared" si="3"/>
        <v>0</v>
      </c>
      <c r="AR16" s="87">
        <f t="shared" si="3"/>
        <v>0</v>
      </c>
      <c r="AS16" s="86">
        <f t="shared" si="3"/>
        <v>0</v>
      </c>
      <c r="AT16" s="87"/>
      <c r="AU16" s="89"/>
      <c r="AV16" s="88"/>
      <c r="AW16" s="130"/>
      <c r="AX16" s="88"/>
      <c r="AY16" s="87"/>
      <c r="AZ16" s="131"/>
      <c r="BA16" s="130"/>
      <c r="BB16" s="129"/>
      <c r="BC16" s="128">
        <f>SUM(U16:BA16)</f>
        <v>0</v>
      </c>
    </row>
    <row r="17" spans="1:55" ht="27" hidden="1" customHeight="1">
      <c r="A17" s="2170" t="s">
        <v>116</v>
      </c>
      <c r="B17" s="2171"/>
      <c r="C17" s="2393"/>
      <c r="D17" s="2394"/>
      <c r="E17" s="2395"/>
      <c r="F17" s="2169"/>
      <c r="G17" s="1215" t="s">
        <v>45</v>
      </c>
      <c r="H17" s="1332"/>
      <c r="I17" s="123"/>
      <c r="J17" s="125"/>
      <c r="K17" s="125"/>
      <c r="L17" s="461" t="s">
        <v>254</v>
      </c>
      <c r="M17" s="124"/>
      <c r="N17" s="1332"/>
      <c r="O17" s="124"/>
      <c r="P17" s="124"/>
      <c r="Q17" s="125"/>
      <c r="R17" s="124"/>
      <c r="S17" s="1521"/>
      <c r="T17" s="461"/>
      <c r="U17" s="449"/>
      <c r="V17" s="450"/>
      <c r="W17" s="461"/>
      <c r="X17" s="116"/>
      <c r="Y17" s="160"/>
      <c r="Z17" s="118"/>
      <c r="AA17" s="119"/>
      <c r="AB17" s="119"/>
      <c r="AC17" s="118"/>
      <c r="AD17" s="160"/>
      <c r="AE17" s="118"/>
      <c r="AF17" s="118"/>
      <c r="AG17" s="160"/>
      <c r="AH17" s="118"/>
      <c r="AI17" s="118"/>
      <c r="AJ17" s="119"/>
      <c r="AK17" s="118">
        <f>AT15</f>
        <v>0</v>
      </c>
      <c r="AL17" s="120">
        <f>AU15</f>
        <v>0</v>
      </c>
      <c r="AM17" s="119">
        <f>AV15</f>
        <v>0</v>
      </c>
      <c r="AN17" s="118">
        <f t="shared" ref="AN17:AS17" si="4">AR15</f>
        <v>0</v>
      </c>
      <c r="AO17" s="118">
        <f t="shared" si="4"/>
        <v>0</v>
      </c>
      <c r="AP17" s="118">
        <f t="shared" si="4"/>
        <v>0</v>
      </c>
      <c r="AQ17" s="118">
        <f t="shared" si="4"/>
        <v>0</v>
      </c>
      <c r="AR17" s="120">
        <f t="shared" si="4"/>
        <v>0</v>
      </c>
      <c r="AS17" s="121">
        <f t="shared" si="4"/>
        <v>0</v>
      </c>
      <c r="AT17" s="120"/>
      <c r="AU17" s="119"/>
      <c r="AV17" s="118"/>
      <c r="AW17" s="114"/>
      <c r="AX17" s="117"/>
      <c r="AY17" s="116"/>
      <c r="AZ17" s="115"/>
      <c r="BA17" s="114"/>
      <c r="BB17" s="113"/>
      <c r="BC17" s="112">
        <f>SUM(S17:AW17)</f>
        <v>0</v>
      </c>
    </row>
    <row r="18" spans="1:55" ht="27" hidden="1" customHeight="1">
      <c r="A18" s="2139" t="s">
        <v>44</v>
      </c>
      <c r="B18" s="2140"/>
      <c r="C18" s="2274" t="s">
        <v>43</v>
      </c>
      <c r="D18" s="2144"/>
      <c r="E18" s="2145"/>
      <c r="F18" s="2146"/>
      <c r="G18" s="2147"/>
      <c r="H18" s="1333"/>
      <c r="I18" s="109"/>
      <c r="J18" s="111"/>
      <c r="K18" s="111"/>
      <c r="L18" s="461" t="s">
        <v>254</v>
      </c>
      <c r="M18" s="110"/>
      <c r="N18" s="1333"/>
      <c r="O18" s="110"/>
      <c r="P18" s="110"/>
      <c r="Q18" s="111"/>
      <c r="R18" s="110"/>
      <c r="S18" s="102"/>
      <c r="T18" s="461"/>
      <c r="U18" s="449"/>
      <c r="V18" s="450"/>
      <c r="W18" s="461"/>
      <c r="X18" s="104"/>
      <c r="Y18" s="102"/>
      <c r="Z18" s="105"/>
      <c r="AA18" s="106"/>
      <c r="AB18" s="106"/>
      <c r="AC18" s="105"/>
      <c r="AD18" s="102"/>
      <c r="AE18" s="105"/>
      <c r="AF18" s="105"/>
      <c r="AG18" s="102"/>
      <c r="AH18" s="105"/>
      <c r="AI18" s="105"/>
      <c r="AJ18" s="106"/>
      <c r="AK18" s="105">
        <f>AJ18+AK17-AK16</f>
        <v>0</v>
      </c>
      <c r="AL18" s="104">
        <f>AK18+AL17-AL16</f>
        <v>0</v>
      </c>
      <c r="AM18" s="106">
        <f>AL18+AM17-AM16</f>
        <v>0</v>
      </c>
      <c r="AN18" s="105">
        <f>AH18+AN17-AN16</f>
        <v>0</v>
      </c>
      <c r="AO18" s="105">
        <f>AN18+AO17-AO16</f>
        <v>0</v>
      </c>
      <c r="AP18" s="105">
        <f>AO18+AP17-AP16</f>
        <v>0</v>
      </c>
      <c r="AQ18" s="105">
        <f>AP18+AQ17-AQ16</f>
        <v>0</v>
      </c>
      <c r="AR18" s="104">
        <f>AQ18+AR17-AR16</f>
        <v>0</v>
      </c>
      <c r="AS18" s="107">
        <f>AR18+AS17-AS16</f>
        <v>0</v>
      </c>
      <c r="AT18" s="104"/>
      <c r="AU18" s="106"/>
      <c r="AV18" s="105"/>
      <c r="AW18" s="102"/>
      <c r="AX18" s="105"/>
      <c r="AY18" s="104"/>
      <c r="AZ18" s="103"/>
      <c r="BA18" s="102"/>
      <c r="BB18" s="101"/>
      <c r="BC18" s="166">
        <f>AZ18</f>
        <v>0</v>
      </c>
    </row>
    <row r="19" spans="1:55" ht="27" hidden="1" customHeight="1">
      <c r="A19" s="2141"/>
      <c r="B19" s="2142"/>
      <c r="C19" s="2269" t="s">
        <v>42</v>
      </c>
      <c r="D19" s="2148"/>
      <c r="E19" s="2149"/>
      <c r="F19" s="2275"/>
      <c r="G19" s="2328"/>
      <c r="H19" s="163"/>
      <c r="I19" s="2"/>
      <c r="J19" s="100"/>
      <c r="K19" s="100"/>
      <c r="L19" s="461" t="s">
        <v>254</v>
      </c>
      <c r="M19" s="99"/>
      <c r="N19" s="163"/>
      <c r="O19" s="99"/>
      <c r="P19" s="99"/>
      <c r="Q19" s="100"/>
      <c r="R19" s="99"/>
      <c r="S19" s="1520"/>
      <c r="T19" s="461"/>
      <c r="U19" s="449"/>
      <c r="V19" s="450"/>
      <c r="W19" s="461"/>
      <c r="X19" s="94"/>
      <c r="Y19" s="92"/>
      <c r="Z19" s="95"/>
      <c r="AA19" s="96"/>
      <c r="AB19" s="96"/>
      <c r="AC19" s="95"/>
      <c r="AD19" s="92"/>
      <c r="AE19" s="95"/>
      <c r="AF19" s="95"/>
      <c r="AG19" s="92"/>
      <c r="AH19" s="95"/>
      <c r="AI19" s="95"/>
      <c r="AJ19" s="96"/>
      <c r="AK19" s="95">
        <f>AS15</f>
        <v>0</v>
      </c>
      <c r="AL19" s="94">
        <f>AT15</f>
        <v>0</v>
      </c>
      <c r="AM19" s="96">
        <f>AU15</f>
        <v>0</v>
      </c>
      <c r="AN19" s="95">
        <f t="shared" ref="AN19:AS19" si="5">AQ15</f>
        <v>0</v>
      </c>
      <c r="AO19" s="95">
        <f t="shared" si="5"/>
        <v>0</v>
      </c>
      <c r="AP19" s="95">
        <f t="shared" si="5"/>
        <v>0</v>
      </c>
      <c r="AQ19" s="95">
        <f t="shared" si="5"/>
        <v>0</v>
      </c>
      <c r="AR19" s="94">
        <f t="shared" si="5"/>
        <v>0</v>
      </c>
      <c r="AS19" s="97">
        <f t="shared" si="5"/>
        <v>0</v>
      </c>
      <c r="AT19" s="94"/>
      <c r="AU19" s="96"/>
      <c r="AV19" s="95"/>
      <c r="AW19" s="92"/>
      <c r="AX19" s="95"/>
      <c r="AY19" s="94"/>
      <c r="AZ19" s="93"/>
      <c r="BA19" s="92"/>
      <c r="BB19" s="91"/>
      <c r="BC19" s="90"/>
    </row>
    <row r="20" spans="1:55" ht="38.1" hidden="1" customHeight="1">
      <c r="A20" s="2098"/>
      <c r="B20" s="2143"/>
      <c r="C20" s="2270" t="s">
        <v>41</v>
      </c>
      <c r="D20" s="2254"/>
      <c r="E20" s="2255"/>
      <c r="F20" s="2256"/>
      <c r="G20" s="2318"/>
      <c r="H20" s="130"/>
      <c r="I20" s="87"/>
      <c r="J20" s="89"/>
      <c r="K20" s="89"/>
      <c r="L20" s="461" t="s">
        <v>254</v>
      </c>
      <c r="M20" s="88"/>
      <c r="N20" s="130"/>
      <c r="O20" s="88"/>
      <c r="P20" s="88"/>
      <c r="Q20" s="89"/>
      <c r="R20" s="88"/>
      <c r="S20" s="452"/>
      <c r="T20" s="461"/>
      <c r="U20" s="449"/>
      <c r="V20" s="450"/>
      <c r="W20" s="461"/>
      <c r="X20" s="454"/>
      <c r="Y20" s="452"/>
      <c r="Z20" s="455"/>
      <c r="AA20" s="456"/>
      <c r="AB20" s="456"/>
      <c r="AC20" s="455"/>
      <c r="AD20" s="452"/>
      <c r="AE20" s="455"/>
      <c r="AF20" s="455"/>
      <c r="AG20" s="452"/>
      <c r="AH20" s="455"/>
      <c r="AI20" s="455"/>
      <c r="AJ20" s="456"/>
      <c r="AK20" s="455">
        <f>AJ20+AK16-AK19</f>
        <v>0</v>
      </c>
      <c r="AL20" s="454">
        <f>AK20+AL16-AL19</f>
        <v>0</v>
      </c>
      <c r="AM20" s="456">
        <f>AL20+AM16-AM19</f>
        <v>0</v>
      </c>
      <c r="AN20" s="455">
        <f>AH20+AN16-AN19</f>
        <v>0</v>
      </c>
      <c r="AO20" s="455">
        <f>AN20+AO16-AO19</f>
        <v>0</v>
      </c>
      <c r="AP20" s="455">
        <f>AO20+AP16-AP19</f>
        <v>0</v>
      </c>
      <c r="AQ20" s="455">
        <f>AP20+AQ16-AQ19</f>
        <v>0</v>
      </c>
      <c r="AR20" s="454">
        <f>AQ20+AR16-AR19</f>
        <v>0</v>
      </c>
      <c r="AS20" s="457">
        <f>AR20+AS16-AS19</f>
        <v>0</v>
      </c>
      <c r="AT20" s="454"/>
      <c r="AU20" s="456"/>
      <c r="AV20" s="455"/>
      <c r="AW20" s="452"/>
      <c r="AX20" s="455"/>
      <c r="AY20" s="454"/>
      <c r="AZ20" s="453"/>
      <c r="BA20" s="452"/>
      <c r="BB20" s="451"/>
      <c r="BC20" s="360">
        <f>AZ20</f>
        <v>0</v>
      </c>
    </row>
    <row r="21" spans="1:55" ht="38.25" hidden="1" customHeight="1">
      <c r="A21" s="2377" t="s">
        <v>124</v>
      </c>
      <c r="B21" s="2378"/>
      <c r="C21" s="2378"/>
      <c r="D21" s="2378"/>
      <c r="E21" s="2379"/>
      <c r="F21" s="2167"/>
      <c r="G21" s="1216" t="s">
        <v>49</v>
      </c>
      <c r="H21" s="1334"/>
      <c r="I21" s="323"/>
      <c r="J21" s="429"/>
      <c r="K21" s="429"/>
      <c r="L21" s="461" t="s">
        <v>254</v>
      </c>
      <c r="M21" s="428"/>
      <c r="N21" s="1334"/>
      <c r="O21" s="428"/>
      <c r="P21" s="428"/>
      <c r="Q21" s="483"/>
      <c r="R21" s="428"/>
      <c r="S21" s="1522"/>
      <c r="T21" s="461"/>
      <c r="U21" s="449"/>
      <c r="V21" s="450"/>
      <c r="W21" s="461"/>
      <c r="X21" s="292"/>
      <c r="Y21" s="294"/>
      <c r="Z21" s="293"/>
      <c r="AA21" s="295"/>
      <c r="AB21" s="295"/>
      <c r="AC21" s="293"/>
      <c r="AD21" s="294"/>
      <c r="AE21" s="293"/>
      <c r="AF21" s="293"/>
      <c r="AG21" s="294"/>
      <c r="AH21" s="293"/>
      <c r="AI21" s="293"/>
      <c r="AJ21" s="295"/>
      <c r="AK21" s="293"/>
      <c r="AL21" s="292"/>
      <c r="AM21" s="295"/>
      <c r="AN21" s="293"/>
      <c r="AO21" s="293"/>
      <c r="AP21" s="293"/>
      <c r="AQ21" s="293"/>
      <c r="AR21" s="292"/>
      <c r="AS21" s="296"/>
      <c r="AT21" s="292"/>
      <c r="AU21" s="295"/>
      <c r="AV21" s="293"/>
      <c r="AW21" s="294"/>
      <c r="AX21" s="293"/>
      <c r="AY21" s="292"/>
      <c r="AZ21" s="291"/>
      <c r="BA21" s="290"/>
      <c r="BB21" s="289"/>
      <c r="BC21" s="194">
        <f>SUM(T21:BA21)</f>
        <v>0</v>
      </c>
    </row>
    <row r="22" spans="1:55" ht="38.25" hidden="1" customHeight="1">
      <c r="A22" s="2380"/>
      <c r="B22" s="2381"/>
      <c r="C22" s="2381"/>
      <c r="D22" s="2381"/>
      <c r="E22" s="2382"/>
      <c r="F22" s="2168"/>
      <c r="G22" s="1217" t="s">
        <v>48</v>
      </c>
      <c r="H22" s="274"/>
      <c r="I22" s="276"/>
      <c r="J22" s="381"/>
      <c r="K22" s="278"/>
      <c r="L22" s="461" t="s">
        <v>254</v>
      </c>
      <c r="M22" s="277"/>
      <c r="N22" s="274"/>
      <c r="O22" s="1489"/>
      <c r="P22" s="277"/>
      <c r="Q22" s="278"/>
      <c r="R22" s="280"/>
      <c r="S22" s="335"/>
      <c r="T22" s="461"/>
      <c r="U22" s="449"/>
      <c r="V22" s="450"/>
      <c r="W22" s="461"/>
      <c r="X22" s="283"/>
      <c r="Y22" s="335"/>
      <c r="Z22" s="280"/>
      <c r="AA22" s="282"/>
      <c r="AB22" s="282"/>
      <c r="AC22" s="280"/>
      <c r="AD22" s="335"/>
      <c r="AE22" s="280"/>
      <c r="AF22" s="280"/>
      <c r="AG22" s="335"/>
      <c r="AH22" s="280"/>
      <c r="AI22" s="280"/>
      <c r="AJ22" s="282"/>
      <c r="AK22" s="280">
        <f>AS21</f>
        <v>0</v>
      </c>
      <c r="AL22" s="283">
        <f>AT21</f>
        <v>0</v>
      </c>
      <c r="AM22" s="282">
        <f>AU21</f>
        <v>0</v>
      </c>
      <c r="AN22" s="277">
        <f>AQ21</f>
        <v>0</v>
      </c>
      <c r="AO22" s="277">
        <f>AR21</f>
        <v>0</v>
      </c>
      <c r="AP22" s="277">
        <f>AS21</f>
        <v>0</v>
      </c>
      <c r="AQ22" s="277">
        <f>AT21</f>
        <v>0</v>
      </c>
      <c r="AR22" s="276"/>
      <c r="AS22" s="279"/>
      <c r="AT22" s="276">
        <f>AW21</f>
        <v>0</v>
      </c>
      <c r="AU22" s="278">
        <f>AX21</f>
        <v>0</v>
      </c>
      <c r="AV22" s="277">
        <f>AY21</f>
        <v>0</v>
      </c>
      <c r="AW22" s="274">
        <f>AZ21</f>
        <v>0</v>
      </c>
      <c r="AX22" s="277">
        <f>BA21</f>
        <v>0</v>
      </c>
      <c r="AY22" s="276"/>
      <c r="AZ22" s="275"/>
      <c r="BA22" s="274"/>
      <c r="BB22" s="273"/>
      <c r="BC22" s="186">
        <f>SUM(Q22:BA22)</f>
        <v>0</v>
      </c>
    </row>
    <row r="23" spans="1:55" ht="48" hidden="1" customHeight="1">
      <c r="A23" s="2383"/>
      <c r="B23" s="2384"/>
      <c r="C23" s="2384"/>
      <c r="D23" s="2384"/>
      <c r="E23" s="2385"/>
      <c r="F23" s="2169"/>
      <c r="G23" s="1218" t="s">
        <v>45</v>
      </c>
      <c r="H23" s="575"/>
      <c r="I23" s="267"/>
      <c r="J23" s="266"/>
      <c r="K23" s="266"/>
      <c r="L23" s="461" t="s">
        <v>254</v>
      </c>
      <c r="M23" s="265"/>
      <c r="N23" s="575"/>
      <c r="O23" s="265"/>
      <c r="P23" s="265"/>
      <c r="Q23" s="266"/>
      <c r="R23" s="265"/>
      <c r="S23" s="575"/>
      <c r="T23" s="461"/>
      <c r="U23" s="449"/>
      <c r="V23" s="450"/>
      <c r="W23" s="461"/>
      <c r="X23" s="267"/>
      <c r="Y23" s="575"/>
      <c r="Z23" s="265"/>
      <c r="AA23" s="266"/>
      <c r="AB23" s="266"/>
      <c r="AC23" s="265"/>
      <c r="AD23" s="575"/>
      <c r="AE23" s="265"/>
      <c r="AF23" s="265"/>
      <c r="AG23" s="575"/>
      <c r="AH23" s="265"/>
      <c r="AI23" s="265"/>
      <c r="AJ23" s="266"/>
      <c r="AK23" s="265">
        <f>AT21</f>
        <v>0</v>
      </c>
      <c r="AL23" s="267">
        <f>AU21</f>
        <v>0</v>
      </c>
      <c r="AM23" s="266">
        <f>AV21</f>
        <v>0</v>
      </c>
      <c r="AN23" s="265">
        <f t="shared" ref="AN23:AU23" si="6">AR21</f>
        <v>0</v>
      </c>
      <c r="AO23" s="265">
        <f t="shared" si="6"/>
        <v>0</v>
      </c>
      <c r="AP23" s="265">
        <f t="shared" si="6"/>
        <v>0</v>
      </c>
      <c r="AQ23" s="265">
        <f t="shared" si="6"/>
        <v>0</v>
      </c>
      <c r="AR23" s="267">
        <f t="shared" si="6"/>
        <v>0</v>
      </c>
      <c r="AS23" s="268">
        <f t="shared" si="6"/>
        <v>0</v>
      </c>
      <c r="AT23" s="267">
        <f t="shared" si="6"/>
        <v>0</v>
      </c>
      <c r="AU23" s="266">
        <f t="shared" si="6"/>
        <v>0</v>
      </c>
      <c r="AV23" s="265"/>
      <c r="AW23" s="261"/>
      <c r="AX23" s="264"/>
      <c r="AY23" s="263"/>
      <c r="AZ23" s="262"/>
      <c r="BA23" s="261"/>
      <c r="BB23" s="260"/>
      <c r="BC23" s="259">
        <f>SUM(O23:AW23)</f>
        <v>0</v>
      </c>
    </row>
    <row r="24" spans="1:55" ht="38.25" hidden="1" customHeight="1">
      <c r="A24" s="2139"/>
      <c r="B24" s="2140"/>
      <c r="C24" s="2274" t="s">
        <v>43</v>
      </c>
      <c r="D24" s="2144"/>
      <c r="E24" s="2145"/>
      <c r="F24" s="2146"/>
      <c r="G24" s="2147"/>
      <c r="H24" s="1171"/>
      <c r="I24" s="255"/>
      <c r="J24" s="257"/>
      <c r="K24" s="257"/>
      <c r="L24" s="461" t="s">
        <v>254</v>
      </c>
      <c r="M24" s="256"/>
      <c r="N24" s="1171"/>
      <c r="O24" s="256"/>
      <c r="P24" s="256"/>
      <c r="Q24" s="257"/>
      <c r="R24" s="256"/>
      <c r="S24" s="249"/>
      <c r="T24" s="461"/>
      <c r="U24" s="449"/>
      <c r="V24" s="450"/>
      <c r="W24" s="461"/>
      <c r="X24" s="317"/>
      <c r="Y24" s="249"/>
      <c r="Z24" s="252"/>
      <c r="AA24" s="253"/>
      <c r="AB24" s="253"/>
      <c r="AC24" s="252"/>
      <c r="AD24" s="249"/>
      <c r="AE24" s="252"/>
      <c r="AF24" s="252"/>
      <c r="AG24" s="249"/>
      <c r="AH24" s="252"/>
      <c r="AI24" s="252"/>
      <c r="AJ24" s="253"/>
      <c r="AK24" s="252">
        <f>AJ24+AK23-AK22</f>
        <v>0</v>
      </c>
      <c r="AL24" s="251">
        <f>AK24+AL23-AL22</f>
        <v>0</v>
      </c>
      <c r="AM24" s="253">
        <f>AL24+AM23-AM22</f>
        <v>0</v>
      </c>
      <c r="AN24" s="252">
        <f>AH24+AN23-AN22</f>
        <v>0</v>
      </c>
      <c r="AO24" s="252">
        <f t="shared" ref="AO24:AY24" si="7">AN24+AO23-AO22</f>
        <v>0</v>
      </c>
      <c r="AP24" s="252">
        <f t="shared" si="7"/>
        <v>0</v>
      </c>
      <c r="AQ24" s="252">
        <f t="shared" si="7"/>
        <v>0</v>
      </c>
      <c r="AR24" s="251">
        <f t="shared" si="7"/>
        <v>0</v>
      </c>
      <c r="AS24" s="254">
        <f t="shared" si="7"/>
        <v>0</v>
      </c>
      <c r="AT24" s="251">
        <f t="shared" si="7"/>
        <v>0</v>
      </c>
      <c r="AU24" s="253">
        <f t="shared" si="7"/>
        <v>0</v>
      </c>
      <c r="AV24" s="252">
        <f t="shared" si="7"/>
        <v>0</v>
      </c>
      <c r="AW24" s="249">
        <f t="shared" si="7"/>
        <v>0</v>
      </c>
      <c r="AX24" s="252">
        <f t="shared" si="7"/>
        <v>0</v>
      </c>
      <c r="AY24" s="251">
        <f t="shared" si="7"/>
        <v>0</v>
      </c>
      <c r="AZ24" s="250"/>
      <c r="BA24" s="249"/>
      <c r="BB24" s="248"/>
      <c r="BC24" s="166"/>
    </row>
    <row r="25" spans="1:55" ht="38.25" hidden="1" customHeight="1">
      <c r="A25" s="2141"/>
      <c r="B25" s="2142"/>
      <c r="C25" s="2269" t="s">
        <v>42</v>
      </c>
      <c r="D25" s="2148"/>
      <c r="E25" s="2149"/>
      <c r="F25" s="2275"/>
      <c r="G25" s="2328"/>
      <c r="H25" s="420"/>
      <c r="I25" s="245"/>
      <c r="J25" s="247"/>
      <c r="K25" s="247"/>
      <c r="L25" s="461" t="s">
        <v>254</v>
      </c>
      <c r="M25" s="246"/>
      <c r="N25" s="420"/>
      <c r="O25" s="246"/>
      <c r="P25" s="246"/>
      <c r="Q25" s="247"/>
      <c r="R25" s="246"/>
      <c r="S25" s="356"/>
      <c r="T25" s="461"/>
      <c r="U25" s="449"/>
      <c r="V25" s="450"/>
      <c r="W25" s="461"/>
      <c r="X25" s="358"/>
      <c r="Y25" s="356"/>
      <c r="Z25" s="359"/>
      <c r="AA25" s="1316"/>
      <c r="AB25" s="361"/>
      <c r="AC25" s="359"/>
      <c r="AD25" s="356"/>
      <c r="AE25" s="359"/>
      <c r="AF25" s="359"/>
      <c r="AG25" s="356"/>
      <c r="AH25" s="1345"/>
      <c r="AI25" s="359"/>
      <c r="AJ25" s="361"/>
      <c r="AK25" s="359"/>
      <c r="AL25" s="358">
        <f>AS21</f>
        <v>0</v>
      </c>
      <c r="AM25" s="363">
        <f>AT21</f>
        <v>0</v>
      </c>
      <c r="AN25" s="359">
        <f t="shared" ref="AN25:AY25" si="8">AP21</f>
        <v>0</v>
      </c>
      <c r="AO25" s="359">
        <f t="shared" si="8"/>
        <v>0</v>
      </c>
      <c r="AP25" s="359">
        <f t="shared" si="8"/>
        <v>0</v>
      </c>
      <c r="AQ25" s="359">
        <f t="shared" si="8"/>
        <v>0</v>
      </c>
      <c r="AR25" s="358">
        <f t="shared" si="8"/>
        <v>0</v>
      </c>
      <c r="AS25" s="362">
        <f t="shared" si="8"/>
        <v>0</v>
      </c>
      <c r="AT25" s="358">
        <f t="shared" si="8"/>
        <v>0</v>
      </c>
      <c r="AU25" s="361">
        <f t="shared" si="8"/>
        <v>0</v>
      </c>
      <c r="AV25" s="359">
        <f t="shared" si="8"/>
        <v>0</v>
      </c>
      <c r="AW25" s="356">
        <f t="shared" si="8"/>
        <v>0</v>
      </c>
      <c r="AX25" s="359">
        <f t="shared" si="8"/>
        <v>0</v>
      </c>
      <c r="AY25" s="358">
        <f t="shared" si="8"/>
        <v>0</v>
      </c>
      <c r="AZ25" s="357"/>
      <c r="BA25" s="356"/>
      <c r="BB25" s="355"/>
      <c r="BC25" s="90"/>
    </row>
    <row r="26" spans="1:55" ht="38.25" hidden="1" customHeight="1">
      <c r="A26" s="2098"/>
      <c r="B26" s="2143"/>
      <c r="C26" s="2270" t="s">
        <v>41</v>
      </c>
      <c r="D26" s="2254"/>
      <c r="E26" s="2255"/>
      <c r="F26" s="2256"/>
      <c r="G26" s="2318"/>
      <c r="H26" s="350"/>
      <c r="I26" s="236"/>
      <c r="J26" s="238"/>
      <c r="K26" s="238"/>
      <c r="L26" s="461" t="s">
        <v>254</v>
      </c>
      <c r="M26" s="237"/>
      <c r="N26" s="350"/>
      <c r="O26" s="237"/>
      <c r="P26" s="237"/>
      <c r="Q26" s="238"/>
      <c r="R26" s="1501"/>
      <c r="S26" s="231"/>
      <c r="T26" s="461"/>
      <c r="U26" s="449"/>
      <c r="V26" s="450"/>
      <c r="W26" s="461"/>
      <c r="X26" s="232"/>
      <c r="Y26" s="1560"/>
      <c r="Z26" s="426"/>
      <c r="AA26" s="407"/>
      <c r="AB26" s="233"/>
      <c r="AC26" s="337"/>
      <c r="AD26" s="1321"/>
      <c r="AE26" s="337"/>
      <c r="AF26" s="337"/>
      <c r="AG26" s="1321"/>
      <c r="AH26" s="337"/>
      <c r="AI26" s="337"/>
      <c r="AJ26" s="233"/>
      <c r="AK26" s="337">
        <f>AJ26+AK22-AK25</f>
        <v>0</v>
      </c>
      <c r="AL26" s="234"/>
      <c r="AM26" s="233">
        <f>AL26+AM22-AM25</f>
        <v>0</v>
      </c>
      <c r="AN26" s="337">
        <f>AH26+AN22-AN25</f>
        <v>0</v>
      </c>
      <c r="AO26" s="302">
        <f t="shared" ref="AO26:AU26" si="9">AN26+AO22-AO25</f>
        <v>0</v>
      </c>
      <c r="AP26" s="302">
        <f t="shared" si="9"/>
        <v>0</v>
      </c>
      <c r="AQ26" s="302">
        <f t="shared" si="9"/>
        <v>0</v>
      </c>
      <c r="AR26" s="301">
        <f t="shared" si="9"/>
        <v>0</v>
      </c>
      <c r="AS26" s="305">
        <f t="shared" si="9"/>
        <v>0</v>
      </c>
      <c r="AT26" s="301">
        <f t="shared" si="9"/>
        <v>0</v>
      </c>
      <c r="AU26" s="304">
        <f t="shared" si="9"/>
        <v>0</v>
      </c>
      <c r="AV26" s="302"/>
      <c r="AW26" s="303">
        <f>AV26+AW22-AW25</f>
        <v>0</v>
      </c>
      <c r="AX26" s="302">
        <f>AW26+AX22-AX25</f>
        <v>0</v>
      </c>
      <c r="AY26" s="301">
        <f>AX26+AY22-AY25</f>
        <v>0</v>
      </c>
      <c r="AZ26" s="306">
        <f>AY26+AZ22-AZ25</f>
        <v>0</v>
      </c>
      <c r="BA26" s="231"/>
      <c r="BB26" s="230"/>
      <c r="BC26" s="78"/>
    </row>
    <row r="27" spans="1:55" ht="38.25" customHeight="1">
      <c r="A27" s="2361" t="s">
        <v>123</v>
      </c>
      <c r="B27" s="2362"/>
      <c r="C27" s="2362"/>
      <c r="D27" s="2362"/>
      <c r="E27" s="2363"/>
      <c r="F27" s="2167"/>
      <c r="G27" s="1219" t="s">
        <v>49</v>
      </c>
      <c r="H27" s="1265"/>
      <c r="I27" s="481"/>
      <c r="J27" s="482"/>
      <c r="K27" s="482"/>
      <c r="L27" s="480"/>
      <c r="M27" s="480"/>
      <c r="N27" s="1265">
        <v>7</v>
      </c>
      <c r="O27" s="425">
        <v>66</v>
      </c>
      <c r="P27" s="425">
        <v>67</v>
      </c>
      <c r="Q27" s="483">
        <v>66</v>
      </c>
      <c r="R27" s="425">
        <v>66</v>
      </c>
      <c r="S27" s="570">
        <v>66</v>
      </c>
      <c r="T27" s="568">
        <v>66</v>
      </c>
      <c r="U27" s="566">
        <v>66</v>
      </c>
      <c r="V27" s="567">
        <v>66</v>
      </c>
      <c r="W27" s="568">
        <v>66</v>
      </c>
      <c r="X27" s="566">
        <v>66</v>
      </c>
      <c r="Y27" s="570">
        <v>66</v>
      </c>
      <c r="Z27" s="568">
        <v>66</v>
      </c>
      <c r="AA27" s="567">
        <v>66</v>
      </c>
      <c r="AB27" s="567">
        <v>66</v>
      </c>
      <c r="AC27" s="568">
        <v>66</v>
      </c>
      <c r="AD27" s="570">
        <v>66</v>
      </c>
      <c r="AE27" s="568">
        <v>67</v>
      </c>
      <c r="AF27" s="568">
        <v>67</v>
      </c>
      <c r="AG27" s="570"/>
      <c r="AH27" s="568"/>
      <c r="AI27" s="568"/>
      <c r="AJ27" s="567"/>
      <c r="AK27" s="568"/>
      <c r="AL27" s="566"/>
      <c r="AM27" s="567"/>
      <c r="AN27" s="568"/>
      <c r="AO27" s="568"/>
      <c r="AP27" s="568"/>
      <c r="AQ27" s="568"/>
      <c r="AR27" s="566"/>
      <c r="AS27" s="569"/>
      <c r="AT27" s="566"/>
      <c r="AU27" s="567"/>
      <c r="AV27" s="568"/>
      <c r="AW27" s="570"/>
      <c r="AX27" s="568"/>
      <c r="AY27" s="566"/>
      <c r="AZ27" s="571"/>
      <c r="BA27" s="572"/>
      <c r="BB27" s="573"/>
      <c r="BC27" s="574">
        <f>SUM(O27:BA27)</f>
        <v>1191</v>
      </c>
    </row>
    <row r="28" spans="1:55" ht="38.25" customHeight="1">
      <c r="A28" s="2364"/>
      <c r="B28" s="2365"/>
      <c r="C28" s="2365"/>
      <c r="D28" s="2365"/>
      <c r="E28" s="2366"/>
      <c r="F28" s="2168"/>
      <c r="G28" s="1220" t="s">
        <v>48</v>
      </c>
      <c r="H28" s="335">
        <f t="shared" ref="H28:BB28" si="10">K27</f>
        <v>0</v>
      </c>
      <c r="I28" s="283">
        <f t="shared" si="10"/>
        <v>0</v>
      </c>
      <c r="J28" s="282">
        <f t="shared" si="10"/>
        <v>0</v>
      </c>
      <c r="K28" s="278">
        <f t="shared" si="10"/>
        <v>7</v>
      </c>
      <c r="L28" s="445">
        <f t="shared" si="10"/>
        <v>66</v>
      </c>
      <c r="M28" s="1448">
        <f t="shared" si="10"/>
        <v>67</v>
      </c>
      <c r="N28" s="1343">
        <f t="shared" si="10"/>
        <v>66</v>
      </c>
      <c r="O28" s="445">
        <f t="shared" si="10"/>
        <v>66</v>
      </c>
      <c r="P28" s="280">
        <f t="shared" si="10"/>
        <v>66</v>
      </c>
      <c r="Q28" s="282">
        <f t="shared" si="10"/>
        <v>66</v>
      </c>
      <c r="R28" s="280">
        <f t="shared" si="10"/>
        <v>66</v>
      </c>
      <c r="S28" s="335">
        <f t="shared" si="10"/>
        <v>66</v>
      </c>
      <c r="T28" s="286">
        <f t="shared" si="10"/>
        <v>66</v>
      </c>
      <c r="U28" s="287">
        <f t="shared" si="10"/>
        <v>66</v>
      </c>
      <c r="V28" s="282">
        <f t="shared" si="10"/>
        <v>66</v>
      </c>
      <c r="W28" s="1448">
        <f t="shared" si="10"/>
        <v>66</v>
      </c>
      <c r="X28" s="1450">
        <f t="shared" si="10"/>
        <v>66</v>
      </c>
      <c r="Y28" s="335">
        <f t="shared" si="10"/>
        <v>66</v>
      </c>
      <c r="Z28" s="280">
        <f t="shared" si="10"/>
        <v>66</v>
      </c>
      <c r="AA28" s="282">
        <f t="shared" si="10"/>
        <v>66</v>
      </c>
      <c r="AB28" s="282">
        <f t="shared" si="10"/>
        <v>67</v>
      </c>
      <c r="AC28" s="280">
        <f t="shared" si="10"/>
        <v>67</v>
      </c>
      <c r="AD28" s="335">
        <f t="shared" si="10"/>
        <v>0</v>
      </c>
      <c r="AE28" s="280">
        <f t="shared" si="10"/>
        <v>0</v>
      </c>
      <c r="AF28" s="280">
        <f t="shared" si="10"/>
        <v>0</v>
      </c>
      <c r="AG28" s="335">
        <f t="shared" si="10"/>
        <v>0</v>
      </c>
      <c r="AH28" s="280">
        <f t="shared" si="10"/>
        <v>0</v>
      </c>
      <c r="AI28" s="280">
        <f t="shared" si="10"/>
        <v>0</v>
      </c>
      <c r="AJ28" s="282">
        <f t="shared" si="10"/>
        <v>0</v>
      </c>
      <c r="AK28" s="280">
        <f t="shared" si="10"/>
        <v>0</v>
      </c>
      <c r="AL28" s="283">
        <f t="shared" si="10"/>
        <v>0</v>
      </c>
      <c r="AM28" s="282">
        <f t="shared" si="10"/>
        <v>0</v>
      </c>
      <c r="AN28" s="280">
        <f t="shared" si="10"/>
        <v>0</v>
      </c>
      <c r="AO28" s="277">
        <f t="shared" si="10"/>
        <v>0</v>
      </c>
      <c r="AP28" s="277">
        <f t="shared" si="10"/>
        <v>0</v>
      </c>
      <c r="AQ28" s="277">
        <f t="shared" si="10"/>
        <v>0</v>
      </c>
      <c r="AR28" s="276">
        <f t="shared" si="10"/>
        <v>0</v>
      </c>
      <c r="AS28" s="279">
        <f t="shared" si="10"/>
        <v>0</v>
      </c>
      <c r="AT28" s="276">
        <f t="shared" si="10"/>
        <v>0</v>
      </c>
      <c r="AU28" s="278">
        <f t="shared" si="10"/>
        <v>0</v>
      </c>
      <c r="AV28" s="277">
        <f t="shared" si="10"/>
        <v>0</v>
      </c>
      <c r="AW28" s="274">
        <f t="shared" si="10"/>
        <v>0</v>
      </c>
      <c r="AX28" s="277">
        <f t="shared" si="10"/>
        <v>0</v>
      </c>
      <c r="AY28" s="276">
        <f t="shared" si="10"/>
        <v>0</v>
      </c>
      <c r="AZ28" s="275">
        <f t="shared" si="10"/>
        <v>1191</v>
      </c>
      <c r="BA28" s="274">
        <f t="shared" si="10"/>
        <v>0</v>
      </c>
      <c r="BB28" s="273">
        <f t="shared" si="10"/>
        <v>0</v>
      </c>
      <c r="BC28" s="186">
        <f>SUM(H28:AW28)</f>
        <v>1198</v>
      </c>
    </row>
    <row r="29" spans="1:55" ht="48" customHeight="1">
      <c r="A29" s="2367"/>
      <c r="B29" s="2368"/>
      <c r="C29" s="2368"/>
      <c r="D29" s="2368"/>
      <c r="E29" s="2369"/>
      <c r="F29" s="2169"/>
      <c r="G29" s="1221" t="s">
        <v>45</v>
      </c>
      <c r="H29" s="575">
        <f t="shared" ref="H29" si="11">L27</f>
        <v>0</v>
      </c>
      <c r="I29" s="267">
        <f>M27</f>
        <v>0</v>
      </c>
      <c r="J29" s="266">
        <f t="shared" ref="J29:BB29" si="12">N27</f>
        <v>7</v>
      </c>
      <c r="K29" s="266">
        <f t="shared" si="12"/>
        <v>66</v>
      </c>
      <c r="L29" s="265">
        <f t="shared" si="12"/>
        <v>67</v>
      </c>
      <c r="M29" s="265">
        <f t="shared" si="12"/>
        <v>66</v>
      </c>
      <c r="N29" s="575">
        <f t="shared" si="12"/>
        <v>66</v>
      </c>
      <c r="O29" s="265">
        <f t="shared" si="12"/>
        <v>66</v>
      </c>
      <c r="P29" s="265">
        <f t="shared" si="12"/>
        <v>66</v>
      </c>
      <c r="Q29" s="266">
        <f t="shared" si="12"/>
        <v>66</v>
      </c>
      <c r="R29" s="265">
        <f t="shared" si="12"/>
        <v>66</v>
      </c>
      <c r="S29" s="575">
        <f t="shared" si="12"/>
        <v>66</v>
      </c>
      <c r="T29" s="265">
        <f t="shared" si="12"/>
        <v>66</v>
      </c>
      <c r="U29" s="267">
        <f t="shared" si="12"/>
        <v>66</v>
      </c>
      <c r="V29" s="266">
        <f t="shared" si="12"/>
        <v>66</v>
      </c>
      <c r="W29" s="265">
        <f t="shared" si="12"/>
        <v>66</v>
      </c>
      <c r="X29" s="267">
        <f t="shared" si="12"/>
        <v>66</v>
      </c>
      <c r="Y29" s="575">
        <f t="shared" si="12"/>
        <v>66</v>
      </c>
      <c r="Z29" s="265">
        <f t="shared" si="12"/>
        <v>66</v>
      </c>
      <c r="AA29" s="266">
        <f t="shared" si="12"/>
        <v>67</v>
      </c>
      <c r="AB29" s="266">
        <f t="shared" si="12"/>
        <v>67</v>
      </c>
      <c r="AC29" s="265">
        <f t="shared" si="12"/>
        <v>0</v>
      </c>
      <c r="AD29" s="575">
        <f t="shared" si="12"/>
        <v>0</v>
      </c>
      <c r="AE29" s="265">
        <f t="shared" si="12"/>
        <v>0</v>
      </c>
      <c r="AF29" s="265">
        <f t="shared" si="12"/>
        <v>0</v>
      </c>
      <c r="AG29" s="575">
        <f t="shared" si="12"/>
        <v>0</v>
      </c>
      <c r="AH29" s="265">
        <f t="shared" si="12"/>
        <v>0</v>
      </c>
      <c r="AI29" s="265">
        <f t="shared" si="12"/>
        <v>0</v>
      </c>
      <c r="AJ29" s="266">
        <f t="shared" si="12"/>
        <v>0</v>
      </c>
      <c r="AK29" s="265">
        <f t="shared" si="12"/>
        <v>0</v>
      </c>
      <c r="AL29" s="267">
        <f t="shared" si="12"/>
        <v>0</v>
      </c>
      <c r="AM29" s="266">
        <f t="shared" si="12"/>
        <v>0</v>
      </c>
      <c r="AN29" s="265">
        <f t="shared" si="12"/>
        <v>0</v>
      </c>
      <c r="AO29" s="265">
        <f t="shared" si="12"/>
        <v>0</v>
      </c>
      <c r="AP29" s="265">
        <f t="shared" si="12"/>
        <v>0</v>
      </c>
      <c r="AQ29" s="265">
        <f t="shared" si="12"/>
        <v>0</v>
      </c>
      <c r="AR29" s="267">
        <f t="shared" si="12"/>
        <v>0</v>
      </c>
      <c r="AS29" s="268">
        <f t="shared" si="12"/>
        <v>0</v>
      </c>
      <c r="AT29" s="267">
        <f t="shared" si="12"/>
        <v>0</v>
      </c>
      <c r="AU29" s="266">
        <f t="shared" si="12"/>
        <v>0</v>
      </c>
      <c r="AV29" s="265">
        <f t="shared" si="12"/>
        <v>0</v>
      </c>
      <c r="AW29" s="575">
        <f t="shared" si="12"/>
        <v>0</v>
      </c>
      <c r="AX29" s="265">
        <f t="shared" si="12"/>
        <v>0</v>
      </c>
      <c r="AY29" s="267">
        <f t="shared" si="12"/>
        <v>1191</v>
      </c>
      <c r="AZ29" s="269">
        <f t="shared" si="12"/>
        <v>0</v>
      </c>
      <c r="BA29" s="575">
        <f t="shared" si="12"/>
        <v>0</v>
      </c>
      <c r="BB29" s="576">
        <f t="shared" si="12"/>
        <v>0</v>
      </c>
      <c r="BC29" s="577">
        <f>SUM(H29:AW29)</f>
        <v>1198</v>
      </c>
    </row>
    <row r="30" spans="1:55" ht="38.25" customHeight="1">
      <c r="A30" s="2139"/>
      <c r="B30" s="2140"/>
      <c r="C30" s="2274" t="s">
        <v>43</v>
      </c>
      <c r="D30" s="2144"/>
      <c r="E30" s="2145"/>
      <c r="F30" s="2146"/>
      <c r="G30" s="2147"/>
      <c r="H30" s="1171"/>
      <c r="I30" s="255">
        <f>H30+I29-I28</f>
        <v>0</v>
      </c>
      <c r="J30" s="257">
        <f t="shared" ref="J30:BB30" si="13">I30+J29-J28</f>
        <v>7</v>
      </c>
      <c r="K30" s="257">
        <f t="shared" si="13"/>
        <v>66</v>
      </c>
      <c r="L30" s="256">
        <f t="shared" si="13"/>
        <v>67</v>
      </c>
      <c r="M30" s="256">
        <f t="shared" si="13"/>
        <v>66</v>
      </c>
      <c r="N30" s="1171">
        <f t="shared" si="13"/>
        <v>66</v>
      </c>
      <c r="O30" s="256">
        <f t="shared" si="13"/>
        <v>66</v>
      </c>
      <c r="P30" s="256">
        <f t="shared" si="13"/>
        <v>66</v>
      </c>
      <c r="Q30" s="257">
        <f t="shared" si="13"/>
        <v>66</v>
      </c>
      <c r="R30" s="256">
        <f t="shared" si="13"/>
        <v>66</v>
      </c>
      <c r="S30" s="585">
        <f t="shared" si="13"/>
        <v>66</v>
      </c>
      <c r="T30" s="582">
        <f t="shared" si="13"/>
        <v>66</v>
      </c>
      <c r="U30" s="579">
        <f t="shared" si="13"/>
        <v>66</v>
      </c>
      <c r="V30" s="580">
        <f t="shared" si="13"/>
        <v>66</v>
      </c>
      <c r="W30" s="721">
        <f t="shared" si="13"/>
        <v>66</v>
      </c>
      <c r="X30" s="583">
        <f t="shared" si="13"/>
        <v>66</v>
      </c>
      <c r="Y30" s="585">
        <f t="shared" si="13"/>
        <v>66</v>
      </c>
      <c r="Z30" s="582">
        <f t="shared" si="13"/>
        <v>66</v>
      </c>
      <c r="AA30" s="580">
        <f t="shared" si="13"/>
        <v>67</v>
      </c>
      <c r="AB30" s="580">
        <f t="shared" si="13"/>
        <v>67</v>
      </c>
      <c r="AC30" s="582">
        <f t="shared" si="13"/>
        <v>0</v>
      </c>
      <c r="AD30" s="585">
        <f t="shared" si="13"/>
        <v>0</v>
      </c>
      <c r="AE30" s="582">
        <f t="shared" si="13"/>
        <v>0</v>
      </c>
      <c r="AF30" s="582">
        <f t="shared" si="13"/>
        <v>0</v>
      </c>
      <c r="AG30" s="585">
        <f t="shared" si="13"/>
        <v>0</v>
      </c>
      <c r="AH30" s="582">
        <f t="shared" si="13"/>
        <v>0</v>
      </c>
      <c r="AI30" s="582">
        <f t="shared" si="13"/>
        <v>0</v>
      </c>
      <c r="AJ30" s="580">
        <f t="shared" si="13"/>
        <v>0</v>
      </c>
      <c r="AK30" s="582">
        <f t="shared" si="13"/>
        <v>0</v>
      </c>
      <c r="AL30" s="579">
        <f t="shared" si="13"/>
        <v>0</v>
      </c>
      <c r="AM30" s="580">
        <f t="shared" si="13"/>
        <v>0</v>
      </c>
      <c r="AN30" s="582">
        <f t="shared" si="13"/>
        <v>0</v>
      </c>
      <c r="AO30" s="582">
        <f t="shared" si="13"/>
        <v>0</v>
      </c>
      <c r="AP30" s="582">
        <f t="shared" si="13"/>
        <v>0</v>
      </c>
      <c r="AQ30" s="582">
        <f t="shared" si="13"/>
        <v>0</v>
      </c>
      <c r="AR30" s="579">
        <f t="shared" si="13"/>
        <v>0</v>
      </c>
      <c r="AS30" s="578">
        <f t="shared" si="13"/>
        <v>0</v>
      </c>
      <c r="AT30" s="579">
        <f t="shared" si="13"/>
        <v>0</v>
      </c>
      <c r="AU30" s="580">
        <f t="shared" si="13"/>
        <v>0</v>
      </c>
      <c r="AV30" s="582">
        <f t="shared" si="13"/>
        <v>0</v>
      </c>
      <c r="AW30" s="585">
        <f t="shared" si="13"/>
        <v>0</v>
      </c>
      <c r="AX30" s="582">
        <f t="shared" si="13"/>
        <v>0</v>
      </c>
      <c r="AY30" s="579">
        <f t="shared" si="13"/>
        <v>1191</v>
      </c>
      <c r="AZ30" s="581">
        <f t="shared" si="13"/>
        <v>0</v>
      </c>
      <c r="BA30" s="585">
        <f t="shared" si="13"/>
        <v>0</v>
      </c>
      <c r="BB30" s="586">
        <f t="shared" si="13"/>
        <v>0</v>
      </c>
      <c r="BC30" s="166"/>
    </row>
    <row r="31" spans="1:55" ht="38.25" customHeight="1">
      <c r="A31" s="2141"/>
      <c r="B31" s="2142"/>
      <c r="C31" s="2269" t="s">
        <v>42</v>
      </c>
      <c r="D31" s="2148"/>
      <c r="E31" s="2149"/>
      <c r="F31" s="2275"/>
      <c r="G31" s="2328"/>
      <c r="H31" s="1227">
        <f t="shared" ref="H31:BB31" si="14">K27</f>
        <v>0</v>
      </c>
      <c r="I31" s="316">
        <f t="shared" si="14"/>
        <v>0</v>
      </c>
      <c r="J31" s="315">
        <f t="shared" si="14"/>
        <v>0</v>
      </c>
      <c r="K31" s="315">
        <f t="shared" si="14"/>
        <v>7</v>
      </c>
      <c r="L31" s="246">
        <f t="shared" si="14"/>
        <v>66</v>
      </c>
      <c r="M31" s="246">
        <f t="shared" si="14"/>
        <v>67</v>
      </c>
      <c r="N31" s="420">
        <f t="shared" si="14"/>
        <v>66</v>
      </c>
      <c r="O31" s="246">
        <f t="shared" si="14"/>
        <v>66</v>
      </c>
      <c r="P31" s="246">
        <f t="shared" si="14"/>
        <v>66</v>
      </c>
      <c r="Q31" s="247">
        <f t="shared" si="14"/>
        <v>66</v>
      </c>
      <c r="R31" s="246">
        <f t="shared" si="14"/>
        <v>66</v>
      </c>
      <c r="S31" s="590">
        <f t="shared" si="14"/>
        <v>66</v>
      </c>
      <c r="T31" s="365">
        <f t="shared" si="14"/>
        <v>66</v>
      </c>
      <c r="U31" s="1104">
        <f t="shared" si="14"/>
        <v>66</v>
      </c>
      <c r="V31" s="366">
        <f t="shared" si="14"/>
        <v>66</v>
      </c>
      <c r="W31" s="365">
        <f t="shared" si="14"/>
        <v>66</v>
      </c>
      <c r="X31" s="1104">
        <f t="shared" si="14"/>
        <v>66</v>
      </c>
      <c r="Y31" s="590">
        <f t="shared" si="14"/>
        <v>66</v>
      </c>
      <c r="Z31" s="365">
        <f t="shared" si="14"/>
        <v>66</v>
      </c>
      <c r="AA31" s="366">
        <f t="shared" si="14"/>
        <v>66</v>
      </c>
      <c r="AB31" s="366">
        <f t="shared" si="14"/>
        <v>67</v>
      </c>
      <c r="AC31" s="365">
        <f t="shared" si="14"/>
        <v>67</v>
      </c>
      <c r="AD31" s="590">
        <f t="shared" si="14"/>
        <v>0</v>
      </c>
      <c r="AE31" s="365">
        <f t="shared" si="14"/>
        <v>0</v>
      </c>
      <c r="AF31" s="365">
        <f t="shared" si="14"/>
        <v>0</v>
      </c>
      <c r="AG31" s="590">
        <f t="shared" si="14"/>
        <v>0</v>
      </c>
      <c r="AH31" s="648">
        <f t="shared" si="14"/>
        <v>0</v>
      </c>
      <c r="AI31" s="365">
        <f t="shared" si="14"/>
        <v>0</v>
      </c>
      <c r="AJ31" s="366">
        <f t="shared" si="14"/>
        <v>0</v>
      </c>
      <c r="AK31" s="365">
        <f t="shared" si="14"/>
        <v>0</v>
      </c>
      <c r="AL31" s="1104">
        <f t="shared" si="14"/>
        <v>0</v>
      </c>
      <c r="AM31" s="589">
        <f t="shared" si="14"/>
        <v>0</v>
      </c>
      <c r="AN31" s="365">
        <f t="shared" si="14"/>
        <v>0</v>
      </c>
      <c r="AO31" s="365">
        <f t="shared" si="14"/>
        <v>0</v>
      </c>
      <c r="AP31" s="365">
        <f t="shared" si="14"/>
        <v>0</v>
      </c>
      <c r="AQ31" s="365">
        <f t="shared" si="14"/>
        <v>0</v>
      </c>
      <c r="AR31" s="1104">
        <f t="shared" si="14"/>
        <v>0</v>
      </c>
      <c r="AS31" s="364">
        <f t="shared" si="14"/>
        <v>0</v>
      </c>
      <c r="AT31" s="1104">
        <f t="shared" si="14"/>
        <v>0</v>
      </c>
      <c r="AU31" s="366">
        <f t="shared" si="14"/>
        <v>0</v>
      </c>
      <c r="AV31" s="365">
        <f t="shared" si="14"/>
        <v>0</v>
      </c>
      <c r="AW31" s="590">
        <f t="shared" si="14"/>
        <v>0</v>
      </c>
      <c r="AX31" s="365">
        <f t="shared" si="14"/>
        <v>0</v>
      </c>
      <c r="AY31" s="1104">
        <f t="shared" si="14"/>
        <v>0</v>
      </c>
      <c r="AZ31" s="1103">
        <f t="shared" si="14"/>
        <v>1191</v>
      </c>
      <c r="BA31" s="590">
        <f t="shared" si="14"/>
        <v>0</v>
      </c>
      <c r="BB31" s="1105">
        <f t="shared" si="14"/>
        <v>0</v>
      </c>
      <c r="BC31" s="210"/>
    </row>
    <row r="32" spans="1:55" ht="38.25" customHeight="1" thickBot="1">
      <c r="A32" s="2098"/>
      <c r="B32" s="2143"/>
      <c r="C32" s="2270" t="s">
        <v>41</v>
      </c>
      <c r="D32" s="2254"/>
      <c r="E32" s="2255"/>
      <c r="F32" s="2256"/>
      <c r="G32" s="2318"/>
      <c r="H32" s="1228"/>
      <c r="I32" s="309">
        <f>H32+I28-I31</f>
        <v>0</v>
      </c>
      <c r="J32" s="308">
        <f t="shared" ref="J32:BB32" si="15">I32+J28-J31</f>
        <v>0</v>
      </c>
      <c r="K32" s="238">
        <f t="shared" si="15"/>
        <v>0</v>
      </c>
      <c r="L32" s="237">
        <f t="shared" si="15"/>
        <v>0</v>
      </c>
      <c r="M32" s="237">
        <f t="shared" si="15"/>
        <v>0</v>
      </c>
      <c r="N32" s="350">
        <f t="shared" si="15"/>
        <v>0</v>
      </c>
      <c r="O32" s="237">
        <f t="shared" si="15"/>
        <v>0</v>
      </c>
      <c r="P32" s="237">
        <f t="shared" si="15"/>
        <v>0</v>
      </c>
      <c r="Q32" s="238">
        <f t="shared" si="15"/>
        <v>0</v>
      </c>
      <c r="R32" s="237">
        <f t="shared" si="15"/>
        <v>0</v>
      </c>
      <c r="S32" s="723">
        <f t="shared" si="15"/>
        <v>0</v>
      </c>
      <c r="T32" s="618">
        <f t="shared" si="15"/>
        <v>0</v>
      </c>
      <c r="U32" s="613">
        <f t="shared" si="15"/>
        <v>0</v>
      </c>
      <c r="V32" s="614">
        <f t="shared" si="15"/>
        <v>0</v>
      </c>
      <c r="W32" s="618">
        <f t="shared" si="15"/>
        <v>0</v>
      </c>
      <c r="X32" s="613">
        <f t="shared" si="15"/>
        <v>0</v>
      </c>
      <c r="Y32" s="1561">
        <f t="shared" si="15"/>
        <v>0</v>
      </c>
      <c r="Z32" s="1187">
        <f t="shared" si="15"/>
        <v>0</v>
      </c>
      <c r="AA32" s="407">
        <f t="shared" si="15"/>
        <v>0</v>
      </c>
      <c r="AB32" s="407">
        <f t="shared" si="15"/>
        <v>0</v>
      </c>
      <c r="AC32" s="406">
        <f t="shared" si="15"/>
        <v>0</v>
      </c>
      <c r="AD32" s="403">
        <f t="shared" si="15"/>
        <v>0</v>
      </c>
      <c r="AE32" s="406">
        <f t="shared" si="15"/>
        <v>0</v>
      </c>
      <c r="AF32" s="406">
        <f t="shared" si="15"/>
        <v>0</v>
      </c>
      <c r="AG32" s="403">
        <f t="shared" si="15"/>
        <v>0</v>
      </c>
      <c r="AH32" s="406">
        <f t="shared" si="15"/>
        <v>0</v>
      </c>
      <c r="AI32" s="406">
        <f t="shared" si="15"/>
        <v>0</v>
      </c>
      <c r="AJ32" s="407">
        <f t="shared" si="15"/>
        <v>0</v>
      </c>
      <c r="AK32" s="406">
        <f t="shared" si="15"/>
        <v>0</v>
      </c>
      <c r="AL32" s="405">
        <f t="shared" si="15"/>
        <v>0</v>
      </c>
      <c r="AM32" s="407">
        <f t="shared" si="15"/>
        <v>0</v>
      </c>
      <c r="AN32" s="406">
        <f t="shared" si="15"/>
        <v>0</v>
      </c>
      <c r="AO32" s="618">
        <f t="shared" si="15"/>
        <v>0</v>
      </c>
      <c r="AP32" s="618">
        <f t="shared" si="15"/>
        <v>0</v>
      </c>
      <c r="AQ32" s="618">
        <f t="shared" si="15"/>
        <v>0</v>
      </c>
      <c r="AR32" s="613">
        <f t="shared" si="15"/>
        <v>0</v>
      </c>
      <c r="AS32" s="616">
        <f t="shared" si="15"/>
        <v>0</v>
      </c>
      <c r="AT32" s="613">
        <f t="shared" si="15"/>
        <v>0</v>
      </c>
      <c r="AU32" s="614">
        <f t="shared" si="15"/>
        <v>0</v>
      </c>
      <c r="AV32" s="618">
        <f t="shared" si="15"/>
        <v>0</v>
      </c>
      <c r="AW32" s="619">
        <f t="shared" si="15"/>
        <v>0</v>
      </c>
      <c r="AX32" s="618">
        <f t="shared" si="15"/>
        <v>0</v>
      </c>
      <c r="AY32" s="613">
        <f t="shared" si="15"/>
        <v>0</v>
      </c>
      <c r="AZ32" s="615">
        <f t="shared" si="15"/>
        <v>0</v>
      </c>
      <c r="BA32" s="619">
        <f t="shared" si="15"/>
        <v>0</v>
      </c>
      <c r="BB32" s="620">
        <f t="shared" si="15"/>
        <v>0</v>
      </c>
      <c r="BC32" s="708"/>
    </row>
    <row r="33" spans="1:55" ht="38.25" customHeight="1">
      <c r="A33" s="2361" t="s">
        <v>122</v>
      </c>
      <c r="B33" s="2362"/>
      <c r="C33" s="2362"/>
      <c r="D33" s="2362"/>
      <c r="E33" s="2363"/>
      <c r="F33" s="2370"/>
      <c r="G33" s="1219" t="s">
        <v>49</v>
      </c>
      <c r="H33" s="572"/>
      <c r="I33" s="427"/>
      <c r="J33" s="482"/>
      <c r="K33" s="483"/>
      <c r="L33" s="425"/>
      <c r="M33" s="425"/>
      <c r="N33" s="572">
        <v>60</v>
      </c>
      <c r="O33" s="480">
        <v>0</v>
      </c>
      <c r="P33" s="425">
        <v>0</v>
      </c>
      <c r="Q33" s="483">
        <v>0</v>
      </c>
      <c r="R33" s="425">
        <v>0</v>
      </c>
      <c r="S33" s="570">
        <v>0</v>
      </c>
      <c r="T33" s="568">
        <v>0</v>
      </c>
      <c r="U33" s="566">
        <v>0</v>
      </c>
      <c r="V33" s="567">
        <v>0</v>
      </c>
      <c r="W33" s="568">
        <v>0</v>
      </c>
      <c r="X33" s="566">
        <v>0</v>
      </c>
      <c r="Y33" s="570">
        <v>0</v>
      </c>
      <c r="Z33" s="568">
        <v>0</v>
      </c>
      <c r="AA33" s="567">
        <v>0</v>
      </c>
      <c r="AB33" s="567">
        <v>0</v>
      </c>
      <c r="AC33" s="568">
        <v>0</v>
      </c>
      <c r="AD33" s="570">
        <v>0</v>
      </c>
      <c r="AE33" s="568">
        <v>0</v>
      </c>
      <c r="AF33" s="568">
        <v>0</v>
      </c>
      <c r="AG33" s="570"/>
      <c r="AH33" s="568"/>
      <c r="AI33" s="568"/>
      <c r="AJ33" s="567"/>
      <c r="AK33" s="568"/>
      <c r="AL33" s="566"/>
      <c r="AM33" s="567"/>
      <c r="AN33" s="568"/>
      <c r="AO33" s="568"/>
      <c r="AP33" s="568"/>
      <c r="AQ33" s="568"/>
      <c r="AR33" s="566"/>
      <c r="AS33" s="569"/>
      <c r="AT33" s="566"/>
      <c r="AU33" s="567"/>
      <c r="AV33" s="568"/>
      <c r="AW33" s="570"/>
      <c r="AX33" s="568"/>
      <c r="AY33" s="566"/>
      <c r="AZ33" s="571"/>
      <c r="BA33" s="572"/>
      <c r="BB33" s="573"/>
      <c r="BC33" s="574">
        <f>SUM(L33:BB33)</f>
        <v>60</v>
      </c>
    </row>
    <row r="34" spans="1:55" ht="38.25" customHeight="1">
      <c r="A34" s="2364"/>
      <c r="B34" s="2365"/>
      <c r="C34" s="2365"/>
      <c r="D34" s="2365"/>
      <c r="E34" s="2366"/>
      <c r="F34" s="2371"/>
      <c r="G34" s="1220" t="s">
        <v>48</v>
      </c>
      <c r="H34" s="1343">
        <f t="shared" ref="H34:BB34" si="16">K33</f>
        <v>0</v>
      </c>
      <c r="I34" s="422">
        <f t="shared" si="16"/>
        <v>0</v>
      </c>
      <c r="J34" s="446">
        <f t="shared" si="16"/>
        <v>0</v>
      </c>
      <c r="K34" s="282">
        <f t="shared" si="16"/>
        <v>60</v>
      </c>
      <c r="L34" s="280">
        <f t="shared" si="16"/>
        <v>0</v>
      </c>
      <c r="M34" s="277">
        <f t="shared" si="16"/>
        <v>0</v>
      </c>
      <c r="N34" s="1343">
        <f t="shared" si="16"/>
        <v>0</v>
      </c>
      <c r="O34" s="445">
        <f t="shared" si="16"/>
        <v>0</v>
      </c>
      <c r="P34" s="445">
        <f t="shared" si="16"/>
        <v>0</v>
      </c>
      <c r="Q34" s="446">
        <f t="shared" si="16"/>
        <v>0</v>
      </c>
      <c r="R34" s="445">
        <f t="shared" si="16"/>
        <v>0</v>
      </c>
      <c r="S34" s="335">
        <f t="shared" si="16"/>
        <v>0</v>
      </c>
      <c r="T34" s="286">
        <f t="shared" si="16"/>
        <v>0</v>
      </c>
      <c r="U34" s="287">
        <f t="shared" si="16"/>
        <v>0</v>
      </c>
      <c r="V34" s="282">
        <f t="shared" si="16"/>
        <v>0</v>
      </c>
      <c r="W34" s="280">
        <f t="shared" si="16"/>
        <v>0</v>
      </c>
      <c r="X34" s="283">
        <f t="shared" si="16"/>
        <v>0</v>
      </c>
      <c r="Y34" s="335">
        <f t="shared" si="16"/>
        <v>0</v>
      </c>
      <c r="Z34" s="280">
        <f t="shared" si="16"/>
        <v>0</v>
      </c>
      <c r="AA34" s="282">
        <f t="shared" si="16"/>
        <v>0</v>
      </c>
      <c r="AB34" s="282">
        <f t="shared" si="16"/>
        <v>0</v>
      </c>
      <c r="AC34" s="280">
        <f t="shared" si="16"/>
        <v>0</v>
      </c>
      <c r="AD34" s="335">
        <f t="shared" si="16"/>
        <v>0</v>
      </c>
      <c r="AE34" s="280">
        <f t="shared" si="16"/>
        <v>0</v>
      </c>
      <c r="AF34" s="280">
        <f t="shared" si="16"/>
        <v>0</v>
      </c>
      <c r="AG34" s="335">
        <f t="shared" si="16"/>
        <v>0</v>
      </c>
      <c r="AH34" s="280">
        <f t="shared" si="16"/>
        <v>0</v>
      </c>
      <c r="AI34" s="280">
        <f t="shared" si="16"/>
        <v>0</v>
      </c>
      <c r="AJ34" s="282">
        <f t="shared" si="16"/>
        <v>0</v>
      </c>
      <c r="AK34" s="280">
        <f t="shared" si="16"/>
        <v>0</v>
      </c>
      <c r="AL34" s="283">
        <f t="shared" si="16"/>
        <v>0</v>
      </c>
      <c r="AM34" s="282">
        <f t="shared" si="16"/>
        <v>0</v>
      </c>
      <c r="AN34" s="280">
        <f t="shared" si="16"/>
        <v>0</v>
      </c>
      <c r="AO34" s="280">
        <f t="shared" si="16"/>
        <v>0</v>
      </c>
      <c r="AP34" s="280">
        <f t="shared" si="16"/>
        <v>0</v>
      </c>
      <c r="AQ34" s="280">
        <f t="shared" si="16"/>
        <v>0</v>
      </c>
      <c r="AR34" s="283">
        <f t="shared" si="16"/>
        <v>0</v>
      </c>
      <c r="AS34" s="281">
        <f t="shared" si="16"/>
        <v>0</v>
      </c>
      <c r="AT34" s="283">
        <f t="shared" si="16"/>
        <v>0</v>
      </c>
      <c r="AU34" s="282">
        <f t="shared" si="16"/>
        <v>0</v>
      </c>
      <c r="AV34" s="280">
        <f t="shared" si="16"/>
        <v>0</v>
      </c>
      <c r="AW34" s="274">
        <f t="shared" si="16"/>
        <v>0</v>
      </c>
      <c r="AX34" s="277">
        <f t="shared" si="16"/>
        <v>0</v>
      </c>
      <c r="AY34" s="276">
        <f t="shared" si="16"/>
        <v>0</v>
      </c>
      <c r="AZ34" s="275">
        <f t="shared" si="16"/>
        <v>60</v>
      </c>
      <c r="BA34" s="274">
        <f t="shared" si="16"/>
        <v>0</v>
      </c>
      <c r="BB34" s="273">
        <f t="shared" si="16"/>
        <v>0</v>
      </c>
      <c r="BC34" s="186">
        <f>SUM(H34:AW34)</f>
        <v>60</v>
      </c>
    </row>
    <row r="35" spans="1:55" ht="48" customHeight="1">
      <c r="A35" s="2367"/>
      <c r="B35" s="2368"/>
      <c r="C35" s="2368"/>
      <c r="D35" s="2368"/>
      <c r="E35" s="2369"/>
      <c r="F35" s="2372"/>
      <c r="G35" s="1221" t="s">
        <v>45</v>
      </c>
      <c r="H35" s="575">
        <f t="shared" ref="H35:BB35" si="17">L33</f>
        <v>0</v>
      </c>
      <c r="I35" s="267">
        <f t="shared" si="17"/>
        <v>0</v>
      </c>
      <c r="J35" s="444">
        <f t="shared" si="17"/>
        <v>60</v>
      </c>
      <c r="K35" s="266">
        <f t="shared" si="17"/>
        <v>0</v>
      </c>
      <c r="L35" s="265">
        <f t="shared" si="17"/>
        <v>0</v>
      </c>
      <c r="M35" s="1329">
        <f t="shared" si="17"/>
        <v>0</v>
      </c>
      <c r="N35" s="1491">
        <f t="shared" si="17"/>
        <v>0</v>
      </c>
      <c r="O35" s="1329">
        <f t="shared" si="17"/>
        <v>0</v>
      </c>
      <c r="P35" s="265">
        <f t="shared" si="17"/>
        <v>0</v>
      </c>
      <c r="Q35" s="266">
        <f t="shared" si="17"/>
        <v>0</v>
      </c>
      <c r="R35" s="265">
        <f t="shared" si="17"/>
        <v>0</v>
      </c>
      <c r="S35" s="575">
        <f t="shared" si="17"/>
        <v>0</v>
      </c>
      <c r="T35" s="265">
        <f t="shared" si="17"/>
        <v>0</v>
      </c>
      <c r="U35" s="267">
        <f t="shared" si="17"/>
        <v>0</v>
      </c>
      <c r="V35" s="266">
        <f t="shared" si="17"/>
        <v>0</v>
      </c>
      <c r="W35" s="265">
        <f t="shared" si="17"/>
        <v>0</v>
      </c>
      <c r="X35" s="267">
        <f t="shared" si="17"/>
        <v>0</v>
      </c>
      <c r="Y35" s="575">
        <f t="shared" si="17"/>
        <v>0</v>
      </c>
      <c r="Z35" s="265">
        <f t="shared" si="17"/>
        <v>0</v>
      </c>
      <c r="AA35" s="266">
        <f t="shared" si="17"/>
        <v>0</v>
      </c>
      <c r="AB35" s="266">
        <f t="shared" si="17"/>
        <v>0</v>
      </c>
      <c r="AC35" s="265">
        <f t="shared" si="17"/>
        <v>0</v>
      </c>
      <c r="AD35" s="575">
        <f t="shared" si="17"/>
        <v>0</v>
      </c>
      <c r="AE35" s="265">
        <f t="shared" si="17"/>
        <v>0</v>
      </c>
      <c r="AF35" s="265">
        <f t="shared" si="17"/>
        <v>0</v>
      </c>
      <c r="AG35" s="575">
        <f t="shared" si="17"/>
        <v>0</v>
      </c>
      <c r="AH35" s="265">
        <f t="shared" si="17"/>
        <v>0</v>
      </c>
      <c r="AI35" s="265">
        <f t="shared" si="17"/>
        <v>0</v>
      </c>
      <c r="AJ35" s="266">
        <f t="shared" si="17"/>
        <v>0</v>
      </c>
      <c r="AK35" s="265">
        <f t="shared" si="17"/>
        <v>0</v>
      </c>
      <c r="AL35" s="267">
        <f t="shared" si="17"/>
        <v>0</v>
      </c>
      <c r="AM35" s="266">
        <f t="shared" si="17"/>
        <v>0</v>
      </c>
      <c r="AN35" s="265">
        <f t="shared" si="17"/>
        <v>0</v>
      </c>
      <c r="AO35" s="265">
        <f t="shared" si="17"/>
        <v>0</v>
      </c>
      <c r="AP35" s="265">
        <f t="shared" si="17"/>
        <v>0</v>
      </c>
      <c r="AQ35" s="265">
        <f t="shared" si="17"/>
        <v>0</v>
      </c>
      <c r="AR35" s="267">
        <f t="shared" si="17"/>
        <v>0</v>
      </c>
      <c r="AS35" s="268">
        <f t="shared" si="17"/>
        <v>0</v>
      </c>
      <c r="AT35" s="267">
        <f t="shared" si="17"/>
        <v>0</v>
      </c>
      <c r="AU35" s="266">
        <f t="shared" si="17"/>
        <v>0</v>
      </c>
      <c r="AV35" s="265">
        <f t="shared" si="17"/>
        <v>0</v>
      </c>
      <c r="AW35" s="575">
        <f t="shared" si="17"/>
        <v>0</v>
      </c>
      <c r="AX35" s="265">
        <f t="shared" si="17"/>
        <v>0</v>
      </c>
      <c r="AY35" s="267">
        <f t="shared" si="17"/>
        <v>60</v>
      </c>
      <c r="AZ35" s="269">
        <f t="shared" si="17"/>
        <v>0</v>
      </c>
      <c r="BA35" s="575">
        <f t="shared" si="17"/>
        <v>0</v>
      </c>
      <c r="BB35" s="576">
        <f t="shared" si="17"/>
        <v>0</v>
      </c>
      <c r="BC35" s="577">
        <f>SUM(H35:AW35)</f>
        <v>60</v>
      </c>
    </row>
    <row r="36" spans="1:55" ht="38.25" customHeight="1">
      <c r="A36" s="2139"/>
      <c r="B36" s="2140"/>
      <c r="C36" s="2274" t="s">
        <v>43</v>
      </c>
      <c r="D36" s="2144"/>
      <c r="E36" s="2145"/>
      <c r="F36" s="2373"/>
      <c r="G36" s="2374"/>
      <c r="H36" s="585">
        <f t="shared" ref="H36:BB36" si="18">G36+H35-H34</f>
        <v>0</v>
      </c>
      <c r="I36" s="579">
        <f>H36+I35-I34</f>
        <v>0</v>
      </c>
      <c r="J36" s="257">
        <f t="shared" si="18"/>
        <v>60</v>
      </c>
      <c r="K36" s="580">
        <f t="shared" si="18"/>
        <v>0</v>
      </c>
      <c r="L36" s="582">
        <f t="shared" si="18"/>
        <v>0</v>
      </c>
      <c r="M36" s="582">
        <f t="shared" si="18"/>
        <v>0</v>
      </c>
      <c r="N36" s="585">
        <f t="shared" si="18"/>
        <v>0</v>
      </c>
      <c r="O36" s="1276">
        <f t="shared" si="18"/>
        <v>0</v>
      </c>
      <c r="P36" s="581">
        <f t="shared" si="18"/>
        <v>0</v>
      </c>
      <c r="Q36" s="580">
        <f t="shared" si="18"/>
        <v>0</v>
      </c>
      <c r="R36" s="256">
        <f t="shared" si="18"/>
        <v>0</v>
      </c>
      <c r="S36" s="585">
        <f t="shared" si="18"/>
        <v>0</v>
      </c>
      <c r="T36" s="582">
        <f t="shared" si="18"/>
        <v>0</v>
      </c>
      <c r="U36" s="579">
        <f t="shared" si="18"/>
        <v>0</v>
      </c>
      <c r="V36" s="580">
        <f t="shared" si="18"/>
        <v>0</v>
      </c>
      <c r="W36" s="721">
        <f t="shared" si="18"/>
        <v>0</v>
      </c>
      <c r="X36" s="583">
        <f t="shared" si="18"/>
        <v>0</v>
      </c>
      <c r="Y36" s="1322">
        <f t="shared" si="18"/>
        <v>0</v>
      </c>
      <c r="Z36" s="582">
        <f t="shared" si="18"/>
        <v>0</v>
      </c>
      <c r="AA36" s="580">
        <f t="shared" si="18"/>
        <v>0</v>
      </c>
      <c r="AB36" s="580">
        <f t="shared" si="18"/>
        <v>0</v>
      </c>
      <c r="AC36" s="582">
        <f t="shared" si="18"/>
        <v>0</v>
      </c>
      <c r="AD36" s="585">
        <f t="shared" si="18"/>
        <v>0</v>
      </c>
      <c r="AE36" s="582">
        <f t="shared" si="18"/>
        <v>0</v>
      </c>
      <c r="AF36" s="582">
        <f t="shared" si="18"/>
        <v>0</v>
      </c>
      <c r="AG36" s="585">
        <f t="shared" si="18"/>
        <v>0</v>
      </c>
      <c r="AH36" s="582">
        <f t="shared" si="18"/>
        <v>0</v>
      </c>
      <c r="AI36" s="582">
        <f t="shared" si="18"/>
        <v>0</v>
      </c>
      <c r="AJ36" s="580">
        <f t="shared" si="18"/>
        <v>0</v>
      </c>
      <c r="AK36" s="582">
        <f t="shared" si="18"/>
        <v>0</v>
      </c>
      <c r="AL36" s="579">
        <f t="shared" si="18"/>
        <v>0</v>
      </c>
      <c r="AM36" s="580">
        <f t="shared" si="18"/>
        <v>0</v>
      </c>
      <c r="AN36" s="582">
        <f t="shared" si="18"/>
        <v>0</v>
      </c>
      <c r="AO36" s="582">
        <f t="shared" si="18"/>
        <v>0</v>
      </c>
      <c r="AP36" s="582">
        <f t="shared" si="18"/>
        <v>0</v>
      </c>
      <c r="AQ36" s="582">
        <f t="shared" si="18"/>
        <v>0</v>
      </c>
      <c r="AR36" s="579">
        <f t="shared" si="18"/>
        <v>0</v>
      </c>
      <c r="AS36" s="584">
        <f t="shared" si="18"/>
        <v>0</v>
      </c>
      <c r="AT36" s="579">
        <f t="shared" si="18"/>
        <v>0</v>
      </c>
      <c r="AU36" s="580">
        <f t="shared" si="18"/>
        <v>0</v>
      </c>
      <c r="AV36" s="582">
        <f t="shared" si="18"/>
        <v>0</v>
      </c>
      <c r="AW36" s="585">
        <f t="shared" si="18"/>
        <v>0</v>
      </c>
      <c r="AX36" s="582">
        <f t="shared" si="18"/>
        <v>0</v>
      </c>
      <c r="AY36" s="579">
        <f t="shared" si="18"/>
        <v>60</v>
      </c>
      <c r="AZ36" s="581">
        <f t="shared" si="18"/>
        <v>0</v>
      </c>
      <c r="BA36" s="585">
        <f t="shared" si="18"/>
        <v>0</v>
      </c>
      <c r="BB36" s="586">
        <f t="shared" si="18"/>
        <v>0</v>
      </c>
      <c r="BC36" s="166"/>
    </row>
    <row r="37" spans="1:55" ht="38.25" customHeight="1">
      <c r="A37" s="2141"/>
      <c r="B37" s="2142"/>
      <c r="C37" s="2269" t="s">
        <v>42</v>
      </c>
      <c r="D37" s="2148"/>
      <c r="E37" s="2149"/>
      <c r="F37" s="2375"/>
      <c r="G37" s="2376"/>
      <c r="H37" s="1227">
        <f t="shared" ref="H37:BB37" si="19">K33</f>
        <v>0</v>
      </c>
      <c r="I37" s="441">
        <f t="shared" si="19"/>
        <v>0</v>
      </c>
      <c r="J37" s="443">
        <f t="shared" si="19"/>
        <v>0</v>
      </c>
      <c r="K37" s="315">
        <f t="shared" si="19"/>
        <v>60</v>
      </c>
      <c r="L37" s="314">
        <f t="shared" si="19"/>
        <v>0</v>
      </c>
      <c r="M37" s="314">
        <f t="shared" si="19"/>
        <v>0</v>
      </c>
      <c r="N37" s="1277">
        <f t="shared" si="19"/>
        <v>0</v>
      </c>
      <c r="O37" s="442">
        <f t="shared" si="19"/>
        <v>0</v>
      </c>
      <c r="P37" s="442">
        <f t="shared" si="19"/>
        <v>0</v>
      </c>
      <c r="Q37" s="443">
        <f t="shared" si="19"/>
        <v>0</v>
      </c>
      <c r="R37" s="442">
        <f t="shared" si="19"/>
        <v>0</v>
      </c>
      <c r="S37" s="590">
        <f t="shared" si="19"/>
        <v>0</v>
      </c>
      <c r="T37" s="365">
        <f t="shared" si="19"/>
        <v>0</v>
      </c>
      <c r="U37" s="1104">
        <f t="shared" si="19"/>
        <v>0</v>
      </c>
      <c r="V37" s="366">
        <f t="shared" si="19"/>
        <v>0</v>
      </c>
      <c r="W37" s="365">
        <f t="shared" si="19"/>
        <v>0</v>
      </c>
      <c r="X37" s="1104">
        <f t="shared" si="19"/>
        <v>0</v>
      </c>
      <c r="Y37" s="590">
        <f t="shared" si="19"/>
        <v>0</v>
      </c>
      <c r="Z37" s="365">
        <f t="shared" si="19"/>
        <v>0</v>
      </c>
      <c r="AA37" s="366">
        <f t="shared" si="19"/>
        <v>0</v>
      </c>
      <c r="AB37" s="366">
        <f t="shared" si="19"/>
        <v>0</v>
      </c>
      <c r="AC37" s="365">
        <f t="shared" si="19"/>
        <v>0</v>
      </c>
      <c r="AD37" s="590">
        <f t="shared" si="19"/>
        <v>0</v>
      </c>
      <c r="AE37" s="365">
        <f t="shared" si="19"/>
        <v>0</v>
      </c>
      <c r="AF37" s="365">
        <f t="shared" si="19"/>
        <v>0</v>
      </c>
      <c r="AG37" s="590">
        <f t="shared" si="19"/>
        <v>0</v>
      </c>
      <c r="AH37" s="648">
        <f t="shared" si="19"/>
        <v>0</v>
      </c>
      <c r="AI37" s="365">
        <f t="shared" si="19"/>
        <v>0</v>
      </c>
      <c r="AJ37" s="366">
        <f t="shared" si="19"/>
        <v>0</v>
      </c>
      <c r="AK37" s="365">
        <f t="shared" si="19"/>
        <v>0</v>
      </c>
      <c r="AL37" s="1104">
        <f t="shared" si="19"/>
        <v>0</v>
      </c>
      <c r="AM37" s="589">
        <f t="shared" si="19"/>
        <v>0</v>
      </c>
      <c r="AN37" s="365">
        <f t="shared" si="19"/>
        <v>0</v>
      </c>
      <c r="AO37" s="365">
        <f t="shared" si="19"/>
        <v>0</v>
      </c>
      <c r="AP37" s="365">
        <f t="shared" si="19"/>
        <v>0</v>
      </c>
      <c r="AQ37" s="365">
        <f t="shared" si="19"/>
        <v>0</v>
      </c>
      <c r="AR37" s="1104">
        <f t="shared" si="19"/>
        <v>0</v>
      </c>
      <c r="AS37" s="364">
        <f t="shared" si="19"/>
        <v>0</v>
      </c>
      <c r="AT37" s="1104">
        <f t="shared" si="19"/>
        <v>0</v>
      </c>
      <c r="AU37" s="366">
        <f t="shared" si="19"/>
        <v>0</v>
      </c>
      <c r="AV37" s="365">
        <f t="shared" si="19"/>
        <v>0</v>
      </c>
      <c r="AW37" s="590">
        <f t="shared" si="19"/>
        <v>0</v>
      </c>
      <c r="AX37" s="365">
        <f t="shared" si="19"/>
        <v>0</v>
      </c>
      <c r="AY37" s="1104">
        <f t="shared" si="19"/>
        <v>0</v>
      </c>
      <c r="AZ37" s="1103">
        <f t="shared" si="19"/>
        <v>60</v>
      </c>
      <c r="BA37" s="590">
        <f t="shared" si="19"/>
        <v>0</v>
      </c>
      <c r="BB37" s="1105">
        <f t="shared" si="19"/>
        <v>0</v>
      </c>
      <c r="BC37" s="210"/>
    </row>
    <row r="38" spans="1:55" ht="38.25" customHeight="1" thickBot="1">
      <c r="A38" s="2098"/>
      <c r="B38" s="2143"/>
      <c r="C38" s="2270" t="s">
        <v>41</v>
      </c>
      <c r="D38" s="2254"/>
      <c r="E38" s="2255"/>
      <c r="F38" s="2256"/>
      <c r="G38" s="2318"/>
      <c r="H38" s="1335">
        <f t="shared" ref="H38:BB38" si="20">G38+H34-H37</f>
        <v>0</v>
      </c>
      <c r="I38" s="440">
        <f>H38+I34-I37</f>
        <v>0</v>
      </c>
      <c r="J38" s="439">
        <f t="shared" si="20"/>
        <v>0</v>
      </c>
      <c r="K38" s="439">
        <f t="shared" si="20"/>
        <v>0</v>
      </c>
      <c r="L38" s="438">
        <f t="shared" si="20"/>
        <v>0</v>
      </c>
      <c r="M38" s="438">
        <f t="shared" si="20"/>
        <v>0</v>
      </c>
      <c r="N38" s="1335">
        <f t="shared" si="20"/>
        <v>0</v>
      </c>
      <c r="O38" s="438">
        <f t="shared" si="20"/>
        <v>0</v>
      </c>
      <c r="P38" s="438">
        <f t="shared" si="20"/>
        <v>0</v>
      </c>
      <c r="Q38" s="238">
        <f t="shared" si="20"/>
        <v>0</v>
      </c>
      <c r="R38" s="237">
        <f t="shared" si="20"/>
        <v>0</v>
      </c>
      <c r="S38" s="619">
        <f t="shared" si="20"/>
        <v>0</v>
      </c>
      <c r="T38" s="618">
        <f t="shared" si="20"/>
        <v>0</v>
      </c>
      <c r="U38" s="613">
        <f t="shared" si="20"/>
        <v>0</v>
      </c>
      <c r="V38" s="614">
        <f t="shared" si="20"/>
        <v>0</v>
      </c>
      <c r="W38" s="618">
        <f t="shared" si="20"/>
        <v>0</v>
      </c>
      <c r="X38" s="613">
        <f t="shared" si="20"/>
        <v>0</v>
      </c>
      <c r="Y38" s="1561">
        <f t="shared" si="20"/>
        <v>0</v>
      </c>
      <c r="Z38" s="1187">
        <f t="shared" si="20"/>
        <v>0</v>
      </c>
      <c r="AA38" s="407">
        <f t="shared" si="20"/>
        <v>0</v>
      </c>
      <c r="AB38" s="407">
        <f t="shared" si="20"/>
        <v>0</v>
      </c>
      <c r="AC38" s="406">
        <f t="shared" si="20"/>
        <v>0</v>
      </c>
      <c r="AD38" s="403">
        <f t="shared" si="20"/>
        <v>0</v>
      </c>
      <c r="AE38" s="406">
        <f t="shared" si="20"/>
        <v>0</v>
      </c>
      <c r="AF38" s="406">
        <f t="shared" si="20"/>
        <v>0</v>
      </c>
      <c r="AG38" s="403">
        <f t="shared" si="20"/>
        <v>0</v>
      </c>
      <c r="AH38" s="406">
        <f t="shared" si="20"/>
        <v>0</v>
      </c>
      <c r="AI38" s="406">
        <f t="shared" si="20"/>
        <v>0</v>
      </c>
      <c r="AJ38" s="407">
        <f t="shared" si="20"/>
        <v>0</v>
      </c>
      <c r="AK38" s="406">
        <f t="shared" si="20"/>
        <v>0</v>
      </c>
      <c r="AL38" s="405">
        <f t="shared" si="20"/>
        <v>0</v>
      </c>
      <c r="AM38" s="407">
        <f t="shared" si="20"/>
        <v>0</v>
      </c>
      <c r="AN38" s="1187">
        <f t="shared" si="20"/>
        <v>0</v>
      </c>
      <c r="AO38" s="680">
        <f t="shared" si="20"/>
        <v>0</v>
      </c>
      <c r="AP38" s="680">
        <f t="shared" si="20"/>
        <v>0</v>
      </c>
      <c r="AQ38" s="680">
        <f t="shared" si="20"/>
        <v>0</v>
      </c>
      <c r="AR38" s="681">
        <f t="shared" si="20"/>
        <v>0</v>
      </c>
      <c r="AS38" s="682">
        <f t="shared" si="20"/>
        <v>0</v>
      </c>
      <c r="AT38" s="681">
        <f t="shared" si="20"/>
        <v>0</v>
      </c>
      <c r="AU38" s="692">
        <f t="shared" si="20"/>
        <v>0</v>
      </c>
      <c r="AV38" s="680">
        <f t="shared" si="20"/>
        <v>0</v>
      </c>
      <c r="AW38" s="723">
        <f t="shared" si="20"/>
        <v>0</v>
      </c>
      <c r="AX38" s="680">
        <f t="shared" si="20"/>
        <v>0</v>
      </c>
      <c r="AY38" s="681">
        <f t="shared" si="20"/>
        <v>0</v>
      </c>
      <c r="AZ38" s="693">
        <f t="shared" si="20"/>
        <v>0</v>
      </c>
      <c r="BA38" s="619">
        <f t="shared" si="20"/>
        <v>0</v>
      </c>
      <c r="BB38" s="620">
        <f t="shared" si="20"/>
        <v>0</v>
      </c>
      <c r="BC38" s="708"/>
    </row>
    <row r="39" spans="1:55" ht="38.25" customHeight="1">
      <c r="A39" s="2120" t="s">
        <v>121</v>
      </c>
      <c r="B39" s="2122"/>
      <c r="C39" s="2352" t="s">
        <v>120</v>
      </c>
      <c r="D39" s="2353"/>
      <c r="E39" s="2354"/>
      <c r="F39" s="2167"/>
      <c r="G39" s="1219" t="s">
        <v>49</v>
      </c>
      <c r="H39" s="572"/>
      <c r="I39" s="427"/>
      <c r="J39" s="483"/>
      <c r="K39" s="483"/>
      <c r="L39" s="425"/>
      <c r="M39" s="425"/>
      <c r="N39" s="572"/>
      <c r="O39" s="425"/>
      <c r="P39" s="425"/>
      <c r="Q39" s="483"/>
      <c r="R39" s="425"/>
      <c r="S39" s="1523"/>
      <c r="T39" s="1506"/>
      <c r="U39" s="564"/>
      <c r="V39" s="563"/>
      <c r="W39" s="1506"/>
      <c r="X39" s="566"/>
      <c r="Y39" s="570"/>
      <c r="Z39" s="568"/>
      <c r="AA39" s="567"/>
      <c r="AB39" s="567"/>
      <c r="AC39" s="568"/>
      <c r="AD39" s="570"/>
      <c r="AE39" s="568"/>
      <c r="AF39" s="568"/>
      <c r="AG39" s="570"/>
      <c r="AH39" s="568"/>
      <c r="AI39" s="568"/>
      <c r="AJ39" s="567"/>
      <c r="AK39" s="568"/>
      <c r="AL39" s="566"/>
      <c r="AM39" s="567"/>
      <c r="AN39" s="568"/>
      <c r="AO39" s="568"/>
      <c r="AP39" s="568"/>
      <c r="AQ39" s="568"/>
      <c r="AR39" s="566"/>
      <c r="AS39" s="569"/>
      <c r="AT39" s="566"/>
      <c r="AU39" s="567"/>
      <c r="AV39" s="368"/>
      <c r="AW39" s="570"/>
      <c r="AX39" s="568"/>
      <c r="AY39" s="566"/>
      <c r="AZ39" s="571"/>
      <c r="BA39" s="572"/>
      <c r="BB39" s="573"/>
      <c r="BC39" s="574">
        <f>SUM(X39:BA39)</f>
        <v>0</v>
      </c>
    </row>
    <row r="40" spans="1:55" ht="38.25" customHeight="1">
      <c r="A40" s="1134"/>
      <c r="B40" s="99"/>
      <c r="C40" s="2355"/>
      <c r="D40" s="2356"/>
      <c r="E40" s="2357"/>
      <c r="F40" s="2168"/>
      <c r="G40" s="1220" t="s">
        <v>48</v>
      </c>
      <c r="H40" s="1174"/>
      <c r="I40" s="285"/>
      <c r="J40" s="488"/>
      <c r="K40" s="488"/>
      <c r="L40" s="487"/>
      <c r="M40" s="286"/>
      <c r="N40" s="1170"/>
      <c r="O40" s="286"/>
      <c r="P40" s="286"/>
      <c r="Q40" s="298"/>
      <c r="R40" s="286"/>
      <c r="S40" s="1170"/>
      <c r="T40" s="286"/>
      <c r="U40" s="287"/>
      <c r="V40" s="282"/>
      <c r="W40" s="280"/>
      <c r="X40" s="283"/>
      <c r="Y40" s="274"/>
      <c r="Z40" s="277"/>
      <c r="AA40" s="278"/>
      <c r="AB40" s="278"/>
      <c r="AC40" s="277"/>
      <c r="AD40" s="274"/>
      <c r="AE40" s="277"/>
      <c r="AF40" s="277"/>
      <c r="AG40" s="274"/>
      <c r="AH40" s="277"/>
      <c r="AI40" s="277"/>
      <c r="AJ40" s="278"/>
      <c r="AK40" s="277"/>
      <c r="AL40" s="276"/>
      <c r="AM40" s="278"/>
      <c r="AN40" s="277"/>
      <c r="AO40" s="277"/>
      <c r="AP40" s="277"/>
      <c r="AQ40" s="277"/>
      <c r="AR40" s="276"/>
      <c r="AS40" s="279"/>
      <c r="AT40" s="276"/>
      <c r="AU40" s="278"/>
      <c r="AV40" s="237"/>
      <c r="AW40" s="274"/>
      <c r="AX40" s="277"/>
      <c r="AY40" s="276"/>
      <c r="AZ40" s="275"/>
      <c r="BA40" s="274"/>
      <c r="BB40" s="273"/>
      <c r="BC40" s="186"/>
    </row>
    <row r="41" spans="1:55" ht="38.25" customHeight="1">
      <c r="A41" s="2170"/>
      <c r="B41" s="2171"/>
      <c r="C41" s="2358"/>
      <c r="D41" s="2359"/>
      <c r="E41" s="2360"/>
      <c r="F41" s="2169"/>
      <c r="G41" s="4" t="s">
        <v>45</v>
      </c>
      <c r="H41" s="1175"/>
      <c r="I41" s="1127"/>
      <c r="J41" s="1097"/>
      <c r="K41" s="1097"/>
      <c r="L41" s="1109"/>
      <c r="M41" s="1109"/>
      <c r="N41" s="1175"/>
      <c r="O41" s="1109"/>
      <c r="P41" s="1109"/>
      <c r="Q41" s="1097"/>
      <c r="R41" s="1109"/>
      <c r="S41" s="1566"/>
      <c r="T41" s="345"/>
      <c r="U41" s="347"/>
      <c r="V41" s="346"/>
      <c r="W41" s="345"/>
      <c r="X41" s="347"/>
      <c r="Y41" s="383"/>
      <c r="Z41" s="345"/>
      <c r="AA41" s="346"/>
      <c r="AB41" s="346"/>
      <c r="AC41" s="345"/>
      <c r="AD41" s="383"/>
      <c r="AE41" s="345"/>
      <c r="AF41" s="345"/>
      <c r="AG41" s="383"/>
      <c r="AH41" s="345"/>
      <c r="AI41" s="345"/>
      <c r="AJ41" s="346"/>
      <c r="AK41" s="345"/>
      <c r="AL41" s="347"/>
      <c r="AM41" s="346"/>
      <c r="AN41" s="345"/>
      <c r="AO41" s="345"/>
      <c r="AP41" s="345"/>
      <c r="AQ41" s="345"/>
      <c r="AR41" s="347"/>
      <c r="AS41" s="348"/>
      <c r="AT41" s="347"/>
      <c r="AU41" s="346"/>
      <c r="AV41" s="345"/>
      <c r="AW41" s="383"/>
      <c r="AX41" s="345"/>
      <c r="AY41" s="347"/>
      <c r="AZ41" s="349"/>
      <c r="BA41" s="383"/>
      <c r="BB41" s="382"/>
      <c r="BC41" s="159">
        <f>SUM(T41:AW41)</f>
        <v>0</v>
      </c>
    </row>
    <row r="42" spans="1:55" ht="38.25" customHeight="1">
      <c r="A42" s="2139" t="s">
        <v>44</v>
      </c>
      <c r="B42" s="2140"/>
      <c r="C42" s="2274" t="s">
        <v>43</v>
      </c>
      <c r="D42" s="2144"/>
      <c r="E42" s="2145"/>
      <c r="F42" s="2146"/>
      <c r="G42" s="2147"/>
      <c r="H42" s="1171"/>
      <c r="I42" s="255"/>
      <c r="J42" s="257"/>
      <c r="K42" s="257"/>
      <c r="L42" s="256"/>
      <c r="M42" s="256"/>
      <c r="N42" s="1171"/>
      <c r="O42" s="256"/>
      <c r="P42" s="256"/>
      <c r="Q42" s="257"/>
      <c r="R42" s="256"/>
      <c r="S42" s="1525"/>
      <c r="T42" s="582"/>
      <c r="U42" s="579"/>
      <c r="V42" s="580"/>
      <c r="W42" s="582"/>
      <c r="X42" s="579"/>
      <c r="Y42" s="657"/>
      <c r="Z42" s="656"/>
      <c r="AA42" s="580"/>
      <c r="AB42" s="580"/>
      <c r="AC42" s="582"/>
      <c r="AD42" s="585"/>
      <c r="AE42" s="582"/>
      <c r="AF42" s="582"/>
      <c r="AG42" s="585"/>
      <c r="AH42" s="582"/>
      <c r="AI42" s="582"/>
      <c r="AJ42" s="580"/>
      <c r="AK42" s="582"/>
      <c r="AL42" s="579"/>
      <c r="AM42" s="580"/>
      <c r="AN42" s="582"/>
      <c r="AO42" s="582"/>
      <c r="AP42" s="582"/>
      <c r="AQ42" s="582"/>
      <c r="AR42" s="579"/>
      <c r="AS42" s="578"/>
      <c r="AT42" s="579"/>
      <c r="AU42" s="580"/>
      <c r="AV42" s="582"/>
      <c r="AW42" s="585"/>
      <c r="AX42" s="582"/>
      <c r="AY42" s="579"/>
      <c r="AZ42" s="581"/>
      <c r="BA42" s="585"/>
      <c r="BB42" s="586"/>
      <c r="BC42" s="166"/>
    </row>
    <row r="43" spans="1:55" ht="38.25" customHeight="1">
      <c r="A43" s="2141"/>
      <c r="B43" s="2142"/>
      <c r="C43" s="2269" t="s">
        <v>42</v>
      </c>
      <c r="D43" s="2148"/>
      <c r="E43" s="2149"/>
      <c r="F43" s="2275"/>
      <c r="G43" s="2328"/>
      <c r="H43" s="420"/>
      <c r="I43" s="245"/>
      <c r="J43" s="247"/>
      <c r="K43" s="247"/>
      <c r="L43" s="246"/>
      <c r="M43" s="246"/>
      <c r="N43" s="420"/>
      <c r="O43" s="246"/>
      <c r="P43" s="246"/>
      <c r="Q43" s="247"/>
      <c r="R43" s="246"/>
      <c r="S43" s="590"/>
      <c r="T43" s="1504"/>
      <c r="U43" s="1104"/>
      <c r="V43" s="366"/>
      <c r="W43" s="365"/>
      <c r="X43" s="1104"/>
      <c r="Y43" s="590"/>
      <c r="Z43" s="365"/>
      <c r="AA43" s="366"/>
      <c r="AB43" s="366"/>
      <c r="AC43" s="365"/>
      <c r="AD43" s="590"/>
      <c r="AE43" s="365"/>
      <c r="AF43" s="365"/>
      <c r="AG43" s="590"/>
      <c r="AH43" s="365"/>
      <c r="AI43" s="365"/>
      <c r="AJ43" s="366"/>
      <c r="AK43" s="365"/>
      <c r="AL43" s="1104"/>
      <c r="AM43" s="366"/>
      <c r="AN43" s="365"/>
      <c r="AO43" s="365"/>
      <c r="AP43" s="365"/>
      <c r="AQ43" s="365"/>
      <c r="AR43" s="1104"/>
      <c r="AS43" s="364"/>
      <c r="AT43" s="1104"/>
      <c r="AU43" s="366"/>
      <c r="AV43" s="365"/>
      <c r="AW43" s="590"/>
      <c r="AX43" s="365"/>
      <c r="AY43" s="1104"/>
      <c r="AZ43" s="1103"/>
      <c r="BA43" s="590"/>
      <c r="BB43" s="1105"/>
      <c r="BC43" s="210"/>
    </row>
    <row r="44" spans="1:55" ht="27" customHeight="1" thickBot="1">
      <c r="A44" s="2141"/>
      <c r="B44" s="2142"/>
      <c r="C44" s="2181" t="s">
        <v>41</v>
      </c>
      <c r="D44" s="2181"/>
      <c r="E44" s="2182"/>
      <c r="F44" s="2152"/>
      <c r="G44" s="2153"/>
      <c r="H44" s="350"/>
      <c r="I44" s="236"/>
      <c r="J44" s="238"/>
      <c r="K44" s="238"/>
      <c r="L44" s="237"/>
      <c r="M44" s="237"/>
      <c r="N44" s="350"/>
      <c r="O44" s="237"/>
      <c r="P44" s="237"/>
      <c r="Q44" s="238"/>
      <c r="R44" s="237"/>
      <c r="S44" s="619"/>
      <c r="T44" s="618"/>
      <c r="U44" s="613"/>
      <c r="V44" s="614"/>
      <c r="W44" s="618"/>
      <c r="X44" s="613"/>
      <c r="Y44" s="619"/>
      <c r="Z44" s="618"/>
      <c r="AA44" s="614"/>
      <c r="AB44" s="614"/>
      <c r="AC44" s="618"/>
      <c r="AD44" s="619"/>
      <c r="AE44" s="618"/>
      <c r="AF44" s="618"/>
      <c r="AG44" s="619"/>
      <c r="AH44" s="618"/>
      <c r="AI44" s="618"/>
      <c r="AJ44" s="614"/>
      <c r="AK44" s="618"/>
      <c r="AL44" s="613"/>
      <c r="AM44" s="614"/>
      <c r="AN44" s="618"/>
      <c r="AO44" s="618"/>
      <c r="AP44" s="618"/>
      <c r="AQ44" s="618"/>
      <c r="AR44" s="613"/>
      <c r="AS44" s="616"/>
      <c r="AT44" s="613"/>
      <c r="AU44" s="614"/>
      <c r="AV44" s="618"/>
      <c r="AW44" s="619"/>
      <c r="AX44" s="618"/>
      <c r="AY44" s="613"/>
      <c r="AZ44" s="615"/>
      <c r="BA44" s="619"/>
      <c r="BB44" s="620"/>
      <c r="BC44" s="708"/>
    </row>
    <row r="45" spans="1:55" ht="27" hidden="1" customHeight="1" thickBot="1">
      <c r="A45" s="2141"/>
      <c r="B45" s="2142"/>
      <c r="C45" s="2196"/>
      <c r="D45" s="2196"/>
      <c r="E45" s="1190"/>
      <c r="F45" s="2167"/>
      <c r="G45" s="1222" t="s">
        <v>49</v>
      </c>
      <c r="H45" s="1336"/>
      <c r="I45" s="398"/>
      <c r="J45" s="1192"/>
      <c r="K45" s="400"/>
      <c r="L45" s="399"/>
      <c r="M45" s="399"/>
      <c r="N45" s="1336"/>
      <c r="O45" s="1490"/>
      <c r="P45" s="399"/>
      <c r="Q45" s="400"/>
      <c r="R45" s="1490"/>
      <c r="S45" s="437"/>
      <c r="T45" s="332"/>
      <c r="U45" s="1113"/>
      <c r="V45" s="333"/>
      <c r="W45" s="332"/>
      <c r="X45" s="1113"/>
      <c r="Y45" s="420"/>
      <c r="Z45" s="246"/>
      <c r="AA45" s="247"/>
      <c r="AB45" s="333"/>
      <c r="AC45" s="332"/>
      <c r="AD45" s="437"/>
      <c r="AE45" s="332"/>
      <c r="AF45" s="332"/>
      <c r="AG45" s="437"/>
      <c r="AH45" s="332"/>
      <c r="AI45" s="332"/>
      <c r="AJ45" s="333"/>
      <c r="AK45" s="332"/>
      <c r="AL45" s="1113"/>
      <c r="AM45" s="333"/>
      <c r="AN45" s="332"/>
      <c r="AO45" s="332"/>
      <c r="AP45" s="332"/>
      <c r="AQ45" s="332"/>
      <c r="AR45" s="1113"/>
      <c r="AS45" s="331"/>
      <c r="AT45" s="1113"/>
      <c r="AU45" s="333"/>
      <c r="AV45" s="332"/>
      <c r="AW45" s="437"/>
      <c r="AX45" s="332"/>
      <c r="AY45" s="1113"/>
      <c r="AZ45" s="1112"/>
      <c r="BA45" s="437"/>
      <c r="BB45" s="1114"/>
      <c r="BC45" s="627"/>
    </row>
    <row r="46" spans="1:55" ht="27" hidden="1" customHeight="1">
      <c r="A46" s="1134"/>
      <c r="B46" s="99"/>
      <c r="C46" s="2196"/>
      <c r="D46" s="2196"/>
      <c r="E46" s="1190"/>
      <c r="F46" s="2168"/>
      <c r="G46" s="4" t="s">
        <v>53</v>
      </c>
      <c r="H46" s="420"/>
      <c r="I46" s="245"/>
      <c r="J46" s="247"/>
      <c r="K46" s="247"/>
      <c r="L46" s="246"/>
      <c r="M46" s="246"/>
      <c r="N46" s="420"/>
      <c r="O46" s="246"/>
      <c r="P46" s="246"/>
      <c r="Q46" s="247"/>
      <c r="R46" s="246"/>
      <c r="S46" s="437"/>
      <c r="T46" s="332"/>
      <c r="U46" s="1113"/>
      <c r="V46" s="333"/>
      <c r="W46" s="332"/>
      <c r="X46" s="1113"/>
      <c r="Y46" s="420"/>
      <c r="Z46" s="246"/>
      <c r="AA46" s="247"/>
      <c r="AB46" s="333"/>
      <c r="AC46" s="332"/>
      <c r="AD46" s="437"/>
      <c r="AE46" s="332"/>
      <c r="AF46" s="332"/>
      <c r="AG46" s="437"/>
      <c r="AH46" s="332"/>
      <c r="AI46" s="332"/>
      <c r="AJ46" s="333"/>
      <c r="AK46" s="332"/>
      <c r="AL46" s="1113"/>
      <c r="AM46" s="333"/>
      <c r="AN46" s="332"/>
      <c r="AO46" s="332"/>
      <c r="AP46" s="332"/>
      <c r="AQ46" s="332"/>
      <c r="AR46" s="1113"/>
      <c r="AS46" s="331"/>
      <c r="AT46" s="1113"/>
      <c r="AU46" s="333"/>
      <c r="AV46" s="332"/>
      <c r="AW46" s="437"/>
      <c r="AX46" s="332"/>
      <c r="AY46" s="1113"/>
      <c r="AZ46" s="1112"/>
      <c r="BA46" s="420"/>
      <c r="BB46" s="419"/>
      <c r="BC46" s="162"/>
    </row>
    <row r="47" spans="1:55" ht="27" hidden="1" customHeight="1">
      <c r="A47" s="2170"/>
      <c r="B47" s="2171"/>
      <c r="C47" s="2222"/>
      <c r="D47" s="2222"/>
      <c r="E47" s="1142"/>
      <c r="F47" s="2169"/>
      <c r="G47" s="1223" t="s">
        <v>48</v>
      </c>
      <c r="H47" s="1337"/>
      <c r="I47" s="435"/>
      <c r="J47" s="489"/>
      <c r="K47" s="489"/>
      <c r="L47" s="436"/>
      <c r="M47" s="436"/>
      <c r="N47" s="1337"/>
      <c r="O47" s="436"/>
      <c r="P47" s="436"/>
      <c r="Q47" s="489"/>
      <c r="R47" s="436"/>
      <c r="S47" s="383"/>
      <c r="T47" s="345"/>
      <c r="U47" s="347"/>
      <c r="V47" s="346"/>
      <c r="W47" s="345"/>
      <c r="X47" s="347"/>
      <c r="Y47" s="1175"/>
      <c r="Z47" s="1109"/>
      <c r="AA47" s="1097"/>
      <c r="AB47" s="346"/>
      <c r="AC47" s="345"/>
      <c r="AD47" s="383"/>
      <c r="AE47" s="345"/>
      <c r="AF47" s="345"/>
      <c r="AG47" s="383"/>
      <c r="AH47" s="345"/>
      <c r="AI47" s="345"/>
      <c r="AJ47" s="346"/>
      <c r="AK47" s="345"/>
      <c r="AL47" s="347"/>
      <c r="AM47" s="346"/>
      <c r="AN47" s="345"/>
      <c r="AO47" s="345"/>
      <c r="AP47" s="345"/>
      <c r="AQ47" s="345"/>
      <c r="AR47" s="347"/>
      <c r="AS47" s="348"/>
      <c r="AT47" s="347"/>
      <c r="AU47" s="346"/>
      <c r="AV47" s="345"/>
      <c r="AW47" s="383"/>
      <c r="AX47" s="345"/>
      <c r="AY47" s="347"/>
      <c r="AZ47" s="349"/>
      <c r="BA47" s="383"/>
      <c r="BB47" s="382"/>
      <c r="BC47" s="159"/>
    </row>
    <row r="48" spans="1:55" ht="27" hidden="1" customHeight="1">
      <c r="A48" s="2139" t="s">
        <v>44</v>
      </c>
      <c r="B48" s="2140"/>
      <c r="C48" s="2144" t="s">
        <v>43</v>
      </c>
      <c r="D48" s="2144"/>
      <c r="E48" s="2145"/>
      <c r="F48" s="2146"/>
      <c r="G48" s="2147"/>
      <c r="H48" s="1171"/>
      <c r="I48" s="255"/>
      <c r="J48" s="257"/>
      <c r="K48" s="257"/>
      <c r="L48" s="256"/>
      <c r="M48" s="256"/>
      <c r="N48" s="1171"/>
      <c r="O48" s="256"/>
      <c r="P48" s="256"/>
      <c r="Q48" s="257"/>
      <c r="R48" s="256"/>
      <c r="S48" s="585"/>
      <c r="T48" s="582"/>
      <c r="U48" s="579"/>
      <c r="V48" s="580"/>
      <c r="W48" s="582"/>
      <c r="X48" s="579"/>
      <c r="Y48" s="1171"/>
      <c r="Z48" s="256"/>
      <c r="AA48" s="257"/>
      <c r="AB48" s="580"/>
      <c r="AC48" s="582"/>
      <c r="AD48" s="585"/>
      <c r="AE48" s="582"/>
      <c r="AF48" s="582"/>
      <c r="AG48" s="585"/>
      <c r="AH48" s="582"/>
      <c r="AI48" s="582"/>
      <c r="AJ48" s="580"/>
      <c r="AK48" s="582"/>
      <c r="AL48" s="579"/>
      <c r="AM48" s="580"/>
      <c r="AN48" s="582"/>
      <c r="AO48" s="582"/>
      <c r="AP48" s="582"/>
      <c r="AQ48" s="582"/>
      <c r="AR48" s="579"/>
      <c r="AS48" s="578"/>
      <c r="AT48" s="579"/>
      <c r="AU48" s="580"/>
      <c r="AV48" s="582"/>
      <c r="AW48" s="585"/>
      <c r="AX48" s="582"/>
      <c r="AY48" s="579"/>
      <c r="AZ48" s="581"/>
      <c r="BA48" s="585"/>
      <c r="BB48" s="586"/>
      <c r="BC48" s="166">
        <f>AZ48+BC46-BC47</f>
        <v>0</v>
      </c>
    </row>
    <row r="49" spans="1:55" ht="27" hidden="1" customHeight="1">
      <c r="A49" s="2141"/>
      <c r="B49" s="2142"/>
      <c r="C49" s="2148" t="s">
        <v>42</v>
      </c>
      <c r="D49" s="2148"/>
      <c r="E49" s="2149"/>
      <c r="F49" s="2141"/>
      <c r="G49" s="2142"/>
      <c r="H49" s="420"/>
      <c r="I49" s="245"/>
      <c r="J49" s="247"/>
      <c r="K49" s="247"/>
      <c r="L49" s="246"/>
      <c r="M49" s="246"/>
      <c r="N49" s="420"/>
      <c r="O49" s="246"/>
      <c r="P49" s="246"/>
      <c r="Q49" s="247"/>
      <c r="R49" s="246"/>
      <c r="S49" s="437"/>
      <c r="T49" s="332"/>
      <c r="U49" s="1113"/>
      <c r="V49" s="333"/>
      <c r="W49" s="332"/>
      <c r="X49" s="1113"/>
      <c r="Y49" s="420"/>
      <c r="Z49" s="246"/>
      <c r="AA49" s="247"/>
      <c r="AB49" s="333"/>
      <c r="AC49" s="332"/>
      <c r="AD49" s="437"/>
      <c r="AE49" s="332"/>
      <c r="AF49" s="332"/>
      <c r="AG49" s="437"/>
      <c r="AH49" s="332"/>
      <c r="AI49" s="332"/>
      <c r="AJ49" s="333"/>
      <c r="AK49" s="332"/>
      <c r="AL49" s="1113"/>
      <c r="AM49" s="333"/>
      <c r="AN49" s="332"/>
      <c r="AO49" s="332"/>
      <c r="AP49" s="332"/>
      <c r="AQ49" s="332"/>
      <c r="AR49" s="1113"/>
      <c r="AS49" s="331"/>
      <c r="AT49" s="1113"/>
      <c r="AU49" s="333"/>
      <c r="AV49" s="332"/>
      <c r="AW49" s="437"/>
      <c r="AX49" s="332"/>
      <c r="AY49" s="1113"/>
      <c r="AZ49" s="1112"/>
      <c r="BA49" s="437"/>
      <c r="BB49" s="1114"/>
      <c r="BC49" s="627"/>
    </row>
    <row r="50" spans="1:55" ht="27" hidden="1" customHeight="1">
      <c r="A50" s="2098"/>
      <c r="B50" s="2143"/>
      <c r="C50" s="2254" t="s">
        <v>41</v>
      </c>
      <c r="D50" s="2254"/>
      <c r="E50" s="2255"/>
      <c r="F50" s="2152"/>
      <c r="G50" s="2153"/>
      <c r="H50" s="350"/>
      <c r="I50" s="236"/>
      <c r="J50" s="238"/>
      <c r="K50" s="238"/>
      <c r="L50" s="237"/>
      <c r="M50" s="237"/>
      <c r="N50" s="350"/>
      <c r="O50" s="237"/>
      <c r="P50" s="237"/>
      <c r="Q50" s="238"/>
      <c r="R50" s="237"/>
      <c r="S50" s="630"/>
      <c r="T50" s="639"/>
      <c r="U50" s="628"/>
      <c r="V50" s="637"/>
      <c r="W50" s="639"/>
      <c r="X50" s="628"/>
      <c r="Y50" s="350"/>
      <c r="Z50" s="237"/>
      <c r="AA50" s="238"/>
      <c r="AB50" s="637"/>
      <c r="AC50" s="639"/>
      <c r="AD50" s="630"/>
      <c r="AE50" s="639"/>
      <c r="AF50" s="639"/>
      <c r="AG50" s="630"/>
      <c r="AH50" s="639"/>
      <c r="AI50" s="639"/>
      <c r="AJ50" s="637"/>
      <c r="AK50" s="639"/>
      <c r="AL50" s="628"/>
      <c r="AM50" s="637"/>
      <c r="AN50" s="639"/>
      <c r="AO50" s="639"/>
      <c r="AP50" s="639"/>
      <c r="AQ50" s="639"/>
      <c r="AR50" s="628"/>
      <c r="AS50" s="638"/>
      <c r="AT50" s="628"/>
      <c r="AU50" s="637"/>
      <c r="AV50" s="639"/>
      <c r="AW50" s="630"/>
      <c r="AX50" s="639"/>
      <c r="AY50" s="628"/>
      <c r="AZ50" s="629"/>
      <c r="BA50" s="630"/>
      <c r="BB50" s="631"/>
      <c r="BC50" s="632">
        <f>AZ50+BC47-BC49</f>
        <v>0</v>
      </c>
    </row>
    <row r="51" spans="1:55" ht="27" hidden="1" customHeight="1">
      <c r="A51" s="1134"/>
      <c r="B51" s="99"/>
      <c r="C51" s="2"/>
      <c r="D51" s="2"/>
      <c r="E51" s="1158"/>
      <c r="F51" s="1134"/>
      <c r="G51" s="99"/>
      <c r="H51" s="420"/>
      <c r="I51" s="245"/>
      <c r="J51" s="247"/>
      <c r="K51" s="247"/>
      <c r="L51" s="246"/>
      <c r="M51" s="246"/>
      <c r="N51" s="420"/>
      <c r="O51" s="246"/>
      <c r="P51" s="246"/>
      <c r="Q51" s="247"/>
      <c r="R51" s="246"/>
      <c r="S51" s="688"/>
      <c r="T51" s="687"/>
      <c r="U51" s="683"/>
      <c r="V51" s="684"/>
      <c r="W51" s="687"/>
      <c r="X51" s="683"/>
      <c r="Y51" s="420"/>
      <c r="Z51" s="246"/>
      <c r="AA51" s="247"/>
      <c r="AB51" s="684"/>
      <c r="AC51" s="687"/>
      <c r="AD51" s="688"/>
      <c r="AE51" s="687"/>
      <c r="AF51" s="687"/>
      <c r="AG51" s="688"/>
      <c r="AH51" s="687"/>
      <c r="AI51" s="687"/>
      <c r="AJ51" s="684"/>
      <c r="AK51" s="687"/>
      <c r="AL51" s="683"/>
      <c r="AM51" s="684"/>
      <c r="AN51" s="687"/>
      <c r="AO51" s="687"/>
      <c r="AP51" s="687"/>
      <c r="AQ51" s="687"/>
      <c r="AR51" s="683"/>
      <c r="AS51" s="686"/>
      <c r="AT51" s="683"/>
      <c r="AU51" s="684"/>
      <c r="AV51" s="687"/>
      <c r="AW51" s="688"/>
      <c r="AX51" s="687"/>
      <c r="AY51" s="683"/>
      <c r="AZ51" s="685"/>
      <c r="BA51" s="688"/>
      <c r="BB51" s="689"/>
      <c r="BC51" s="722"/>
    </row>
    <row r="52" spans="1:55" ht="38.25" hidden="1" customHeight="1">
      <c r="A52" s="2120" t="s">
        <v>119</v>
      </c>
      <c r="B52" s="2122"/>
      <c r="C52" s="2343" t="s">
        <v>118</v>
      </c>
      <c r="D52" s="2344"/>
      <c r="E52" s="2345"/>
      <c r="F52" s="2167"/>
      <c r="G52" s="1219" t="s">
        <v>49</v>
      </c>
      <c r="H52" s="572"/>
      <c r="I52" s="427"/>
      <c r="J52" s="483"/>
      <c r="K52" s="483"/>
      <c r="L52" s="425"/>
      <c r="M52" s="425"/>
      <c r="N52" s="572"/>
      <c r="O52" s="425"/>
      <c r="P52" s="425"/>
      <c r="Q52" s="483"/>
      <c r="R52" s="425"/>
      <c r="S52" s="1523"/>
      <c r="T52" s="1506"/>
      <c r="U52" s="564"/>
      <c r="V52" s="563"/>
      <c r="W52" s="568"/>
      <c r="X52" s="566"/>
      <c r="Y52" s="570"/>
      <c r="Z52" s="568"/>
      <c r="AA52" s="567"/>
      <c r="AB52" s="567"/>
      <c r="AC52" s="568"/>
      <c r="AD52" s="570"/>
      <c r="AE52" s="568"/>
      <c r="AF52" s="568"/>
      <c r="AG52" s="570"/>
      <c r="AH52" s="568"/>
      <c r="AI52" s="568"/>
      <c r="AJ52" s="567"/>
      <c r="AK52" s="568"/>
      <c r="AL52" s="566"/>
      <c r="AM52" s="567"/>
      <c r="AN52" s="568"/>
      <c r="AO52" s="568"/>
      <c r="AP52" s="568"/>
      <c r="AQ52" s="568"/>
      <c r="AR52" s="566"/>
      <c r="AS52" s="569"/>
      <c r="AT52" s="566"/>
      <c r="AU52" s="567"/>
      <c r="AV52" s="368"/>
      <c r="AW52" s="570"/>
      <c r="AX52" s="568"/>
      <c r="AY52" s="566"/>
      <c r="AZ52" s="571"/>
      <c r="BA52" s="572"/>
      <c r="BB52" s="573"/>
      <c r="BC52" s="574">
        <f>SUM(W52:BA52)</f>
        <v>0</v>
      </c>
    </row>
    <row r="53" spans="1:55" ht="38.25" hidden="1" customHeight="1">
      <c r="A53" s="1134"/>
      <c r="B53" s="99"/>
      <c r="C53" s="2346"/>
      <c r="D53" s="2347"/>
      <c r="E53" s="2348"/>
      <c r="F53" s="2168"/>
      <c r="G53" s="1220" t="s">
        <v>48</v>
      </c>
      <c r="H53" s="274"/>
      <c r="I53" s="276"/>
      <c r="J53" s="278"/>
      <c r="K53" s="278"/>
      <c r="L53" s="277"/>
      <c r="M53" s="277"/>
      <c r="N53" s="274"/>
      <c r="O53" s="277"/>
      <c r="P53" s="277"/>
      <c r="Q53" s="278"/>
      <c r="R53" s="277"/>
      <c r="S53" s="1526"/>
      <c r="T53" s="487"/>
      <c r="U53" s="276"/>
      <c r="V53" s="278"/>
      <c r="W53" s="277"/>
      <c r="X53" s="276"/>
      <c r="Y53" s="274"/>
      <c r="Z53" s="277"/>
      <c r="AA53" s="278"/>
      <c r="AB53" s="278"/>
      <c r="AC53" s="277"/>
      <c r="AD53" s="274"/>
      <c r="AE53" s="277"/>
      <c r="AF53" s="277"/>
      <c r="AG53" s="274"/>
      <c r="AH53" s="277"/>
      <c r="AI53" s="277"/>
      <c r="AJ53" s="278"/>
      <c r="AK53" s="277"/>
      <c r="AL53" s="276"/>
      <c r="AM53" s="278"/>
      <c r="AN53" s="277"/>
      <c r="AO53" s="277"/>
      <c r="AP53" s="277"/>
      <c r="AQ53" s="277"/>
      <c r="AR53" s="276"/>
      <c r="AS53" s="279"/>
      <c r="AT53" s="276"/>
      <c r="AU53" s="278"/>
      <c r="AV53" s="237"/>
      <c r="AW53" s="274"/>
      <c r="AX53" s="277"/>
      <c r="AY53" s="276"/>
      <c r="AZ53" s="275"/>
      <c r="BA53" s="274"/>
      <c r="BB53" s="273"/>
      <c r="BC53" s="186">
        <f>SUM(U53:BA53)</f>
        <v>0</v>
      </c>
    </row>
    <row r="54" spans="1:55" ht="38.25" hidden="1" customHeight="1">
      <c r="A54" s="2170"/>
      <c r="B54" s="2171"/>
      <c r="C54" s="2349"/>
      <c r="D54" s="2350"/>
      <c r="E54" s="2351"/>
      <c r="F54" s="2169"/>
      <c r="G54" s="4" t="s">
        <v>45</v>
      </c>
      <c r="H54" s="1175"/>
      <c r="I54" s="1127"/>
      <c r="J54" s="1097"/>
      <c r="K54" s="1097"/>
      <c r="L54" s="1109"/>
      <c r="M54" s="1109"/>
      <c r="N54" s="1175"/>
      <c r="O54" s="1109"/>
      <c r="P54" s="1109"/>
      <c r="Q54" s="1097"/>
      <c r="R54" s="1109"/>
      <c r="S54" s="383"/>
      <c r="T54" s="345"/>
      <c r="U54" s="347"/>
      <c r="V54" s="346"/>
      <c r="W54" s="345"/>
      <c r="X54" s="347"/>
      <c r="Y54" s="383"/>
      <c r="Z54" s="345"/>
      <c r="AA54" s="346"/>
      <c r="AB54" s="346"/>
      <c r="AC54" s="345"/>
      <c r="AD54" s="383"/>
      <c r="AE54" s="345"/>
      <c r="AF54" s="237"/>
      <c r="AG54" s="383"/>
      <c r="AH54" s="345"/>
      <c r="AI54" s="345"/>
      <c r="AJ54" s="346"/>
      <c r="AK54" s="237"/>
      <c r="AL54" s="347"/>
      <c r="AM54" s="346"/>
      <c r="AN54" s="345"/>
      <c r="AO54" s="345"/>
      <c r="AP54" s="345"/>
      <c r="AQ54" s="345"/>
      <c r="AR54" s="347"/>
      <c r="AS54" s="348"/>
      <c r="AT54" s="347"/>
      <c r="AU54" s="346"/>
      <c r="AV54" s="345"/>
      <c r="AW54" s="383"/>
      <c r="AX54" s="345"/>
      <c r="AY54" s="347"/>
      <c r="AZ54" s="349"/>
      <c r="BA54" s="383">
        <f>BE52</f>
        <v>0</v>
      </c>
      <c r="BB54" s="382"/>
      <c r="BC54" s="159">
        <f>SUM(S54:AW54)</f>
        <v>0</v>
      </c>
    </row>
    <row r="55" spans="1:55" ht="38.25" hidden="1" customHeight="1">
      <c r="A55" s="2139" t="s">
        <v>44</v>
      </c>
      <c r="B55" s="2140"/>
      <c r="C55" s="2144" t="s">
        <v>43</v>
      </c>
      <c r="D55" s="2144"/>
      <c r="E55" s="2145"/>
      <c r="F55" s="2146"/>
      <c r="G55" s="2147"/>
      <c r="H55" s="437"/>
      <c r="I55" s="1113"/>
      <c r="J55" s="333"/>
      <c r="K55" s="333"/>
      <c r="L55" s="332"/>
      <c r="M55" s="332"/>
      <c r="N55" s="437"/>
      <c r="O55" s="332"/>
      <c r="P55" s="332"/>
      <c r="Q55" s="333"/>
      <c r="R55" s="332"/>
      <c r="S55" s="657"/>
      <c r="T55" s="656"/>
      <c r="U55" s="652"/>
      <c r="V55" s="653"/>
      <c r="W55" s="656"/>
      <c r="X55" s="652"/>
      <c r="Y55" s="657"/>
      <c r="Z55" s="656"/>
      <c r="AA55" s="653"/>
      <c r="AB55" s="653"/>
      <c r="AC55" s="656"/>
      <c r="AD55" s="657"/>
      <c r="AE55" s="656"/>
      <c r="AF55" s="256"/>
      <c r="AG55" s="657"/>
      <c r="AH55" s="656"/>
      <c r="AI55" s="656"/>
      <c r="AJ55" s="653"/>
      <c r="AK55" s="256"/>
      <c r="AL55" s="652"/>
      <c r="AM55" s="653"/>
      <c r="AN55" s="656"/>
      <c r="AO55" s="656"/>
      <c r="AP55" s="656"/>
      <c r="AQ55" s="656"/>
      <c r="AR55" s="652"/>
      <c r="AS55" s="655"/>
      <c r="AT55" s="652"/>
      <c r="AU55" s="653"/>
      <c r="AV55" s="656"/>
      <c r="AW55" s="657"/>
      <c r="AX55" s="656"/>
      <c r="AY55" s="652"/>
      <c r="AZ55" s="654"/>
      <c r="BA55" s="657"/>
      <c r="BB55" s="658"/>
      <c r="BC55" s="659"/>
    </row>
    <row r="56" spans="1:55" ht="38.25" hidden="1" customHeight="1">
      <c r="A56" s="2141"/>
      <c r="B56" s="2142"/>
      <c r="C56" s="2148" t="s">
        <v>42</v>
      </c>
      <c r="D56" s="2148"/>
      <c r="E56" s="2149"/>
      <c r="F56" s="2141"/>
      <c r="G56" s="2142"/>
      <c r="H56" s="420"/>
      <c r="I56" s="245"/>
      <c r="J56" s="247"/>
      <c r="K56" s="247"/>
      <c r="L56" s="246"/>
      <c r="M56" s="246"/>
      <c r="N56" s="420"/>
      <c r="O56" s="246"/>
      <c r="P56" s="246"/>
      <c r="Q56" s="247"/>
      <c r="R56" s="246"/>
      <c r="S56" s="1527"/>
      <c r="T56" s="365"/>
      <c r="U56" s="1104"/>
      <c r="V56" s="366"/>
      <c r="W56" s="365"/>
      <c r="X56" s="1104"/>
      <c r="Y56" s="590"/>
      <c r="Z56" s="365"/>
      <c r="AA56" s="366"/>
      <c r="AB56" s="366"/>
      <c r="AC56" s="365"/>
      <c r="AD56" s="590"/>
      <c r="AE56" s="365"/>
      <c r="AF56" s="237"/>
      <c r="AG56" s="590"/>
      <c r="AH56" s="365"/>
      <c r="AI56" s="365"/>
      <c r="AJ56" s="366"/>
      <c r="AK56" s="237"/>
      <c r="AL56" s="1104"/>
      <c r="AM56" s="366"/>
      <c r="AN56" s="365"/>
      <c r="AO56" s="365"/>
      <c r="AP56" s="365"/>
      <c r="AQ56" s="365"/>
      <c r="AR56" s="1104"/>
      <c r="AS56" s="364"/>
      <c r="AT56" s="1104"/>
      <c r="AU56" s="366"/>
      <c r="AV56" s="365"/>
      <c r="AW56" s="590"/>
      <c r="AX56" s="365"/>
      <c r="AY56" s="1104"/>
      <c r="AZ56" s="1103"/>
      <c r="BA56" s="590"/>
      <c r="BB56" s="1105"/>
      <c r="BC56" s="210"/>
    </row>
    <row r="57" spans="1:55" ht="30.75" hidden="1" customHeight="1">
      <c r="A57" s="2141"/>
      <c r="B57" s="2142"/>
      <c r="C57" s="2181" t="s">
        <v>41</v>
      </c>
      <c r="D57" s="2181"/>
      <c r="E57" s="2182"/>
      <c r="F57" s="2152"/>
      <c r="G57" s="2153"/>
      <c r="H57" s="350"/>
      <c r="I57" s="236"/>
      <c r="J57" s="238"/>
      <c r="K57" s="238"/>
      <c r="L57" s="237"/>
      <c r="M57" s="237"/>
      <c r="N57" s="350"/>
      <c r="O57" s="237"/>
      <c r="P57" s="237"/>
      <c r="Q57" s="238"/>
      <c r="R57" s="237"/>
      <c r="S57" s="619"/>
      <c r="T57" s="618"/>
      <c r="U57" s="613"/>
      <c r="V57" s="614"/>
      <c r="W57" s="618"/>
      <c r="X57" s="613"/>
      <c r="Y57" s="619"/>
      <c r="Z57" s="582"/>
      <c r="AA57" s="614"/>
      <c r="AB57" s="614"/>
      <c r="AC57" s="618"/>
      <c r="AD57" s="619"/>
      <c r="AE57" s="618"/>
      <c r="AF57" s="237"/>
      <c r="AG57" s="619"/>
      <c r="AH57" s="618"/>
      <c r="AI57" s="618"/>
      <c r="AJ57" s="614"/>
      <c r="AK57" s="237"/>
      <c r="AL57" s="613"/>
      <c r="AM57" s="614"/>
      <c r="AN57" s="618"/>
      <c r="AO57" s="618"/>
      <c r="AP57" s="618"/>
      <c r="AQ57" s="618"/>
      <c r="AR57" s="613"/>
      <c r="AS57" s="616"/>
      <c r="AT57" s="613"/>
      <c r="AU57" s="614"/>
      <c r="AV57" s="618"/>
      <c r="AW57" s="619"/>
      <c r="AX57" s="618"/>
      <c r="AY57" s="613"/>
      <c r="AZ57" s="615"/>
      <c r="BA57" s="619"/>
      <c r="BB57" s="620"/>
      <c r="BC57" s="708"/>
    </row>
    <row r="58" spans="1:55" ht="27" hidden="1" customHeight="1">
      <c r="A58" s="2139" t="s">
        <v>36</v>
      </c>
      <c r="B58" s="2140"/>
      <c r="C58" s="2340" t="s">
        <v>117</v>
      </c>
      <c r="D58" s="2341"/>
      <c r="E58" s="2342"/>
      <c r="F58" s="2259"/>
      <c r="G58" s="1222" t="s">
        <v>49</v>
      </c>
      <c r="H58" s="1266"/>
      <c r="I58" s="433"/>
      <c r="J58" s="485"/>
      <c r="K58" s="485"/>
      <c r="L58" s="434"/>
      <c r="M58" s="434"/>
      <c r="N58" s="1266"/>
      <c r="O58" s="434"/>
      <c r="P58" s="434"/>
      <c r="Q58" s="485"/>
      <c r="R58" s="434"/>
      <c r="S58" s="1528"/>
      <c r="T58" s="368"/>
      <c r="U58" s="621"/>
      <c r="V58" s="633"/>
      <c r="W58" s="1503"/>
      <c r="X58" s="367"/>
      <c r="Y58" s="623"/>
      <c r="Z58" s="368"/>
      <c r="AA58" s="1317"/>
      <c r="AB58" s="369"/>
      <c r="AC58" s="368"/>
      <c r="AD58" s="623"/>
      <c r="AE58" s="368"/>
      <c r="AF58" s="368"/>
      <c r="AG58" s="623"/>
      <c r="AH58" s="368"/>
      <c r="AI58" s="368"/>
      <c r="AJ58" s="369"/>
      <c r="AK58" s="368"/>
      <c r="AL58" s="367"/>
      <c r="AM58" s="369"/>
      <c r="AN58" s="368"/>
      <c r="AO58" s="368"/>
      <c r="AP58" s="368"/>
      <c r="AQ58" s="368"/>
      <c r="AR58" s="367"/>
      <c r="AS58" s="370"/>
      <c r="AT58" s="367"/>
      <c r="AU58" s="369"/>
      <c r="AV58" s="368"/>
      <c r="AW58" s="623"/>
      <c r="AX58" s="368"/>
      <c r="AY58" s="367"/>
      <c r="AZ58" s="624"/>
      <c r="BA58" s="690"/>
      <c r="BB58" s="691"/>
      <c r="BC58" s="462">
        <f>SUM(W58:BA58)</f>
        <v>0</v>
      </c>
    </row>
    <row r="59" spans="1:55" ht="27" hidden="1" customHeight="1">
      <c r="A59" s="1134"/>
      <c r="B59" s="99"/>
      <c r="C59" s="2188"/>
      <c r="D59" s="2102"/>
      <c r="E59" s="2189"/>
      <c r="F59" s="2168"/>
      <c r="G59" s="507" t="s">
        <v>48</v>
      </c>
      <c r="H59" s="1338"/>
      <c r="I59" s="431"/>
      <c r="J59" s="486"/>
      <c r="K59" s="486"/>
      <c r="L59" s="432"/>
      <c r="M59" s="432"/>
      <c r="N59" s="1338"/>
      <c r="O59" s="432"/>
      <c r="P59" s="432"/>
      <c r="Q59" s="486"/>
      <c r="R59" s="432"/>
      <c r="S59" s="1529"/>
      <c r="T59" s="1505"/>
      <c r="U59" s="236"/>
      <c r="V59" s="238"/>
      <c r="W59" s="237"/>
      <c r="X59" s="236"/>
      <c r="Y59" s="350"/>
      <c r="Z59" s="237"/>
      <c r="AA59" s="238"/>
      <c r="AB59" s="238"/>
      <c r="AC59" s="237"/>
      <c r="AD59" s="350"/>
      <c r="AE59" s="237"/>
      <c r="AF59" s="237"/>
      <c r="AG59" s="350"/>
      <c r="AH59" s="237"/>
      <c r="AI59" s="237"/>
      <c r="AJ59" s="238"/>
      <c r="AK59" s="237"/>
      <c r="AL59" s="236"/>
      <c r="AM59" s="238"/>
      <c r="AN59" s="237"/>
      <c r="AO59" s="237"/>
      <c r="AP59" s="237"/>
      <c r="AQ59" s="237"/>
      <c r="AR59" s="236"/>
      <c r="AS59" s="235"/>
      <c r="AT59" s="236"/>
      <c r="AU59" s="238"/>
      <c r="AV59" s="237"/>
      <c r="AW59" s="350"/>
      <c r="AX59" s="237"/>
      <c r="AY59" s="236"/>
      <c r="AZ59" s="1116"/>
      <c r="BA59" s="350"/>
      <c r="BB59" s="1165"/>
      <c r="BC59" s="128">
        <f>SUM(U59:BA59)</f>
        <v>0</v>
      </c>
    </row>
    <row r="60" spans="1:55" ht="27" hidden="1" customHeight="1">
      <c r="A60" s="2170" t="s">
        <v>116</v>
      </c>
      <c r="B60" s="2171"/>
      <c r="C60" s="2190"/>
      <c r="D60" s="2191"/>
      <c r="E60" s="2192"/>
      <c r="F60" s="2169"/>
      <c r="G60" s="4" t="s">
        <v>45</v>
      </c>
      <c r="H60" s="1175"/>
      <c r="I60" s="1127"/>
      <c r="J60" s="1097"/>
      <c r="K60" s="1097"/>
      <c r="L60" s="1109"/>
      <c r="M60" s="1109"/>
      <c r="N60" s="1175"/>
      <c r="O60" s="1109"/>
      <c r="P60" s="1109"/>
      <c r="Q60" s="1097"/>
      <c r="R60" s="1109"/>
      <c r="S60" s="1524"/>
      <c r="T60" s="345"/>
      <c r="U60" s="347"/>
      <c r="V60" s="346"/>
      <c r="W60" s="345"/>
      <c r="X60" s="347"/>
      <c r="Y60" s="383"/>
      <c r="Z60" s="345"/>
      <c r="AA60" s="346"/>
      <c r="AB60" s="346"/>
      <c r="AC60" s="345"/>
      <c r="AD60" s="383"/>
      <c r="AE60" s="345"/>
      <c r="AF60" s="345"/>
      <c r="AG60" s="383"/>
      <c r="AH60" s="345"/>
      <c r="AI60" s="345"/>
      <c r="AJ60" s="346"/>
      <c r="AK60" s="345"/>
      <c r="AL60" s="347"/>
      <c r="AM60" s="346"/>
      <c r="AN60" s="345"/>
      <c r="AO60" s="345"/>
      <c r="AP60" s="345"/>
      <c r="AQ60" s="345"/>
      <c r="AR60" s="347"/>
      <c r="AS60" s="348"/>
      <c r="AT60" s="347"/>
      <c r="AU60" s="346"/>
      <c r="AV60" s="345"/>
      <c r="AW60" s="383"/>
      <c r="AX60" s="345"/>
      <c r="AY60" s="347"/>
      <c r="AZ60" s="349"/>
      <c r="BA60" s="383"/>
      <c r="BB60" s="382"/>
      <c r="BC60" s="159">
        <f>SUM(S60:AW60)</f>
        <v>0</v>
      </c>
    </row>
    <row r="61" spans="1:55" ht="27" hidden="1" customHeight="1">
      <c r="A61" s="2139" t="s">
        <v>44</v>
      </c>
      <c r="B61" s="2140"/>
      <c r="C61" s="2341" t="s">
        <v>43</v>
      </c>
      <c r="D61" s="2341"/>
      <c r="E61" s="2342"/>
      <c r="F61" s="2146"/>
      <c r="G61" s="2147"/>
      <c r="H61" s="1171"/>
      <c r="I61" s="255"/>
      <c r="J61" s="257"/>
      <c r="K61" s="257"/>
      <c r="L61" s="256"/>
      <c r="M61" s="256"/>
      <c r="N61" s="1171"/>
      <c r="O61" s="256"/>
      <c r="P61" s="256"/>
      <c r="Q61" s="257"/>
      <c r="R61" s="256"/>
      <c r="S61" s="585"/>
      <c r="T61" s="582"/>
      <c r="U61" s="579"/>
      <c r="V61" s="580"/>
      <c r="W61" s="582"/>
      <c r="X61" s="579"/>
      <c r="Y61" s="585"/>
      <c r="Z61" s="582"/>
      <c r="AA61" s="580"/>
      <c r="AB61" s="580"/>
      <c r="AC61" s="582"/>
      <c r="AD61" s="585"/>
      <c r="AE61" s="582"/>
      <c r="AF61" s="582"/>
      <c r="AG61" s="585"/>
      <c r="AH61" s="582"/>
      <c r="AI61" s="582"/>
      <c r="AJ61" s="580"/>
      <c r="AK61" s="582"/>
      <c r="AL61" s="579"/>
      <c r="AM61" s="580"/>
      <c r="AN61" s="582"/>
      <c r="AO61" s="582"/>
      <c r="AP61" s="582"/>
      <c r="AQ61" s="582"/>
      <c r="AR61" s="579"/>
      <c r="AS61" s="578"/>
      <c r="AT61" s="579"/>
      <c r="AU61" s="580"/>
      <c r="AV61" s="582"/>
      <c r="AW61" s="585"/>
      <c r="AX61" s="582"/>
      <c r="AY61" s="579"/>
      <c r="AZ61" s="581"/>
      <c r="BA61" s="585"/>
      <c r="BB61" s="586"/>
      <c r="BC61" s="166">
        <f>AZ61</f>
        <v>0</v>
      </c>
    </row>
    <row r="62" spans="1:55" ht="27" hidden="1" customHeight="1">
      <c r="A62" s="2141"/>
      <c r="B62" s="2142"/>
      <c r="C62" s="2148" t="s">
        <v>42</v>
      </c>
      <c r="D62" s="2148"/>
      <c r="E62" s="2149"/>
      <c r="F62" s="2141"/>
      <c r="G62" s="2142"/>
      <c r="H62" s="420"/>
      <c r="I62" s="245"/>
      <c r="J62" s="247"/>
      <c r="K62" s="247"/>
      <c r="L62" s="246"/>
      <c r="M62" s="246"/>
      <c r="N62" s="420"/>
      <c r="O62" s="246"/>
      <c r="P62" s="246"/>
      <c r="Q62" s="247"/>
      <c r="R62" s="246"/>
      <c r="S62" s="1527"/>
      <c r="T62" s="365"/>
      <c r="U62" s="1104"/>
      <c r="V62" s="366"/>
      <c r="W62" s="365"/>
      <c r="X62" s="1104"/>
      <c r="Y62" s="590"/>
      <c r="Z62" s="365"/>
      <c r="AA62" s="366"/>
      <c r="AB62" s="366"/>
      <c r="AC62" s="365"/>
      <c r="AD62" s="590"/>
      <c r="AE62" s="365"/>
      <c r="AF62" s="365"/>
      <c r="AG62" s="590"/>
      <c r="AH62" s="365"/>
      <c r="AI62" s="365"/>
      <c r="AJ62" s="366"/>
      <c r="AK62" s="365"/>
      <c r="AL62" s="1104"/>
      <c r="AM62" s="366"/>
      <c r="AN62" s="365"/>
      <c r="AO62" s="365"/>
      <c r="AP62" s="365"/>
      <c r="AQ62" s="365"/>
      <c r="AR62" s="1104"/>
      <c r="AS62" s="364"/>
      <c r="AT62" s="1104"/>
      <c r="AU62" s="366"/>
      <c r="AV62" s="365"/>
      <c r="AW62" s="590"/>
      <c r="AX62" s="365"/>
      <c r="AY62" s="1104"/>
      <c r="AZ62" s="1103"/>
      <c r="BA62" s="590"/>
      <c r="BB62" s="1105"/>
      <c r="BC62" s="210"/>
    </row>
    <row r="63" spans="1:55" ht="27" hidden="1" customHeight="1">
      <c r="A63" s="2141"/>
      <c r="B63" s="2142"/>
      <c r="C63" s="2181" t="s">
        <v>41</v>
      </c>
      <c r="D63" s="2181"/>
      <c r="E63" s="2182"/>
      <c r="F63" s="2152"/>
      <c r="G63" s="2153"/>
      <c r="H63" s="350"/>
      <c r="I63" s="236"/>
      <c r="J63" s="238"/>
      <c r="K63" s="238"/>
      <c r="L63" s="237"/>
      <c r="M63" s="237"/>
      <c r="N63" s="350"/>
      <c r="O63" s="237"/>
      <c r="P63" s="237"/>
      <c r="Q63" s="238"/>
      <c r="R63" s="237"/>
      <c r="S63" s="403"/>
      <c r="T63" s="406"/>
      <c r="U63" s="405"/>
      <c r="V63" s="407"/>
      <c r="W63" s="406"/>
      <c r="X63" s="405"/>
      <c r="Y63" s="403"/>
      <c r="Z63" s="406"/>
      <c r="AA63" s="407"/>
      <c r="AB63" s="407"/>
      <c r="AC63" s="406"/>
      <c r="AD63" s="403"/>
      <c r="AE63" s="406"/>
      <c r="AF63" s="406"/>
      <c r="AG63" s="403"/>
      <c r="AH63" s="406"/>
      <c r="AI63" s="406"/>
      <c r="AJ63" s="407"/>
      <c r="AK63" s="406"/>
      <c r="AL63" s="405"/>
      <c r="AM63" s="407"/>
      <c r="AN63" s="406"/>
      <c r="AO63" s="406"/>
      <c r="AP63" s="406"/>
      <c r="AQ63" s="406"/>
      <c r="AR63" s="405"/>
      <c r="AS63" s="408"/>
      <c r="AT63" s="405"/>
      <c r="AU63" s="407"/>
      <c r="AV63" s="406"/>
      <c r="AW63" s="403"/>
      <c r="AX63" s="406"/>
      <c r="AY63" s="405"/>
      <c r="AZ63" s="404"/>
      <c r="BA63" s="403"/>
      <c r="BB63" s="402"/>
      <c r="BC63" s="401">
        <f>AZ63</f>
        <v>0</v>
      </c>
    </row>
    <row r="64" spans="1:55" ht="38.1" hidden="1" customHeight="1">
      <c r="A64" s="2331" t="s">
        <v>244</v>
      </c>
      <c r="B64" s="2332"/>
      <c r="C64" s="2332"/>
      <c r="D64" s="2332"/>
      <c r="E64" s="2333"/>
      <c r="F64" s="2167"/>
      <c r="G64" s="1219" t="s">
        <v>49</v>
      </c>
      <c r="H64" s="1265"/>
      <c r="I64" s="481"/>
      <c r="J64" s="482"/>
      <c r="K64" s="482"/>
      <c r="L64" s="425"/>
      <c r="M64" s="480"/>
      <c r="N64" s="1265"/>
      <c r="O64" s="480"/>
      <c r="P64" s="480"/>
      <c r="Q64" s="483"/>
      <c r="R64" s="480"/>
      <c r="S64" s="1530"/>
      <c r="T64" s="568"/>
      <c r="U64" s="566"/>
      <c r="V64" s="567"/>
      <c r="W64" s="568"/>
      <c r="X64" s="566"/>
      <c r="Y64" s="570"/>
      <c r="Z64" s="568"/>
      <c r="AA64" s="567"/>
      <c r="AB64" s="567"/>
      <c r="AC64" s="568"/>
      <c r="AD64" s="570"/>
      <c r="AE64" s="568"/>
      <c r="AF64" s="568"/>
      <c r="AG64" s="570"/>
      <c r="AH64" s="568"/>
      <c r="AI64" s="568"/>
      <c r="AJ64" s="567"/>
      <c r="AK64" s="568"/>
      <c r="AL64" s="566"/>
      <c r="AM64" s="567"/>
      <c r="AN64" s="568"/>
      <c r="AO64" s="568"/>
      <c r="AP64" s="568"/>
      <c r="AQ64" s="568"/>
      <c r="AR64" s="566"/>
      <c r="AS64" s="569"/>
      <c r="AT64" s="566"/>
      <c r="AU64" s="567"/>
      <c r="AV64" s="568"/>
      <c r="AW64" s="570"/>
      <c r="AX64" s="568"/>
      <c r="AY64" s="566"/>
      <c r="AZ64" s="571"/>
      <c r="BA64" s="572"/>
      <c r="BB64" s="573"/>
      <c r="BC64" s="574">
        <f>SUM(T64:BA64)</f>
        <v>0</v>
      </c>
    </row>
    <row r="65" spans="1:55" ht="38.25" hidden="1" customHeight="1">
      <c r="A65" s="2334"/>
      <c r="B65" s="2335"/>
      <c r="C65" s="2335"/>
      <c r="D65" s="2335"/>
      <c r="E65" s="2336"/>
      <c r="F65" s="2168"/>
      <c r="G65" s="1220" t="s">
        <v>48</v>
      </c>
      <c r="H65" s="274"/>
      <c r="I65" s="276"/>
      <c r="J65" s="278"/>
      <c r="K65" s="278"/>
      <c r="L65" s="280"/>
      <c r="M65" s="277"/>
      <c r="N65" s="274"/>
      <c r="O65" s="277"/>
      <c r="P65" s="277"/>
      <c r="Q65" s="282"/>
      <c r="R65" s="280"/>
      <c r="S65" s="335"/>
      <c r="T65" s="286"/>
      <c r="U65" s="287"/>
      <c r="V65" s="282"/>
      <c r="W65" s="280"/>
      <c r="X65" s="283"/>
      <c r="Y65" s="335"/>
      <c r="Z65" s="280"/>
      <c r="AA65" s="282"/>
      <c r="AB65" s="282"/>
      <c r="AC65" s="280"/>
      <c r="AD65" s="335"/>
      <c r="AE65" s="280"/>
      <c r="AF65" s="280"/>
      <c r="AG65" s="335"/>
      <c r="AH65" s="280"/>
      <c r="AI65" s="280"/>
      <c r="AJ65" s="282"/>
      <c r="AK65" s="280"/>
      <c r="AL65" s="283"/>
      <c r="AM65" s="282"/>
      <c r="AN65" s="280">
        <f>AQ64</f>
        <v>0</v>
      </c>
      <c r="AO65" s="277">
        <f>AR64</f>
        <v>0</v>
      </c>
      <c r="AP65" s="277">
        <f>AS64</f>
        <v>0</v>
      </c>
      <c r="AQ65" s="277"/>
      <c r="AR65" s="276"/>
      <c r="AS65" s="279"/>
      <c r="AT65" s="276"/>
      <c r="AU65" s="278"/>
      <c r="AV65" s="277"/>
      <c r="AW65" s="274"/>
      <c r="AX65" s="277"/>
      <c r="AY65" s="276"/>
      <c r="AZ65" s="275"/>
      <c r="BA65" s="274"/>
      <c r="BB65" s="273"/>
      <c r="BC65" s="186">
        <f>SUM(Q65:BA65)</f>
        <v>0</v>
      </c>
    </row>
    <row r="66" spans="1:55" ht="32.4" hidden="1" thickBot="1">
      <c r="A66" s="2337"/>
      <c r="B66" s="2338"/>
      <c r="C66" s="2338"/>
      <c r="D66" s="2338"/>
      <c r="E66" s="2339"/>
      <c r="F66" s="2169"/>
      <c r="G66" s="1221" t="s">
        <v>45</v>
      </c>
      <c r="H66" s="575"/>
      <c r="I66" s="267"/>
      <c r="J66" s="266"/>
      <c r="K66" s="266"/>
      <c r="L66" s="265"/>
      <c r="M66" s="265"/>
      <c r="N66" s="575"/>
      <c r="O66" s="265"/>
      <c r="P66" s="265"/>
      <c r="Q66" s="266"/>
      <c r="R66" s="265"/>
      <c r="S66" s="575"/>
      <c r="T66" s="265"/>
      <c r="U66" s="267"/>
      <c r="V66" s="266"/>
      <c r="W66" s="265"/>
      <c r="X66" s="267"/>
      <c r="Y66" s="575"/>
      <c r="Z66" s="265"/>
      <c r="AA66" s="266"/>
      <c r="AB66" s="266"/>
      <c r="AC66" s="265"/>
      <c r="AD66" s="575"/>
      <c r="AE66" s="265"/>
      <c r="AF66" s="265"/>
      <c r="AG66" s="575"/>
      <c r="AH66" s="265"/>
      <c r="AI66" s="265"/>
      <c r="AJ66" s="266"/>
      <c r="AK66" s="265">
        <f t="shared" ref="AK66:AP66" si="21">AO64</f>
        <v>0</v>
      </c>
      <c r="AL66" s="267">
        <f t="shared" si="21"/>
        <v>0</v>
      </c>
      <c r="AM66" s="266">
        <f t="shared" si="21"/>
        <v>0</v>
      </c>
      <c r="AN66" s="265">
        <f t="shared" si="21"/>
        <v>0</v>
      </c>
      <c r="AO66" s="265">
        <f t="shared" si="21"/>
        <v>0</v>
      </c>
      <c r="AP66" s="265">
        <f t="shared" si="21"/>
        <v>0</v>
      </c>
      <c r="AQ66" s="265"/>
      <c r="AR66" s="267"/>
      <c r="AS66" s="268"/>
      <c r="AT66" s="267"/>
      <c r="AU66" s="266"/>
      <c r="AV66" s="265"/>
      <c r="AW66" s="575"/>
      <c r="AX66" s="265"/>
      <c r="AY66" s="267"/>
      <c r="AZ66" s="269"/>
      <c r="BA66" s="575"/>
      <c r="BB66" s="576"/>
      <c r="BC66" s="577">
        <f>SUM(O66:AW66)</f>
        <v>0</v>
      </c>
    </row>
    <row r="67" spans="1:55" ht="38.25" hidden="1" customHeight="1">
      <c r="A67" s="2139"/>
      <c r="B67" s="2140"/>
      <c r="C67" s="2274" t="s">
        <v>43</v>
      </c>
      <c r="D67" s="2144"/>
      <c r="E67" s="2145"/>
      <c r="F67" s="2146"/>
      <c r="G67" s="2147"/>
      <c r="H67" s="1171"/>
      <c r="I67" s="255"/>
      <c r="J67" s="257"/>
      <c r="K67" s="257"/>
      <c r="L67" s="256"/>
      <c r="M67" s="256"/>
      <c r="N67" s="1171"/>
      <c r="O67" s="256"/>
      <c r="P67" s="256"/>
      <c r="Q67" s="257"/>
      <c r="R67" s="256"/>
      <c r="S67" s="585"/>
      <c r="T67" s="582"/>
      <c r="U67" s="579"/>
      <c r="V67" s="580"/>
      <c r="W67" s="721"/>
      <c r="X67" s="583"/>
      <c r="Y67" s="585"/>
      <c r="Z67" s="582"/>
      <c r="AA67" s="580"/>
      <c r="AB67" s="580"/>
      <c r="AC67" s="582"/>
      <c r="AD67" s="585"/>
      <c r="AE67" s="582"/>
      <c r="AF67" s="582"/>
      <c r="AG67" s="585"/>
      <c r="AH67" s="582"/>
      <c r="AI67" s="582"/>
      <c r="AJ67" s="580"/>
      <c r="AK67" s="582"/>
      <c r="AL67" s="579"/>
      <c r="AM67" s="580"/>
      <c r="AN67" s="582">
        <f>AH67+AN66-AN65</f>
        <v>0</v>
      </c>
      <c r="AO67" s="582">
        <f>AN67+AO66-AO65</f>
        <v>0</v>
      </c>
      <c r="AP67" s="582">
        <f>AO67+AP66-AP65</f>
        <v>0</v>
      </c>
      <c r="AQ67" s="582"/>
      <c r="AR67" s="579"/>
      <c r="AS67" s="578"/>
      <c r="AT67" s="579"/>
      <c r="AU67" s="580"/>
      <c r="AV67" s="582"/>
      <c r="AW67" s="585"/>
      <c r="AX67" s="582"/>
      <c r="AY67" s="579"/>
      <c r="AZ67" s="581"/>
      <c r="BA67" s="585"/>
      <c r="BB67" s="586"/>
      <c r="BC67" s="166"/>
    </row>
    <row r="68" spans="1:55" ht="38.25" hidden="1" customHeight="1">
      <c r="A68" s="2141"/>
      <c r="B68" s="2142"/>
      <c r="C68" s="2269" t="s">
        <v>42</v>
      </c>
      <c r="D68" s="2148"/>
      <c r="E68" s="2149"/>
      <c r="F68" s="2275"/>
      <c r="G68" s="2328"/>
      <c r="H68" s="420"/>
      <c r="I68" s="245"/>
      <c r="J68" s="247"/>
      <c r="K68" s="247"/>
      <c r="L68" s="246"/>
      <c r="M68" s="246"/>
      <c r="N68" s="420"/>
      <c r="O68" s="246"/>
      <c r="P68" s="246"/>
      <c r="Q68" s="247"/>
      <c r="R68" s="246"/>
      <c r="S68" s="590"/>
      <c r="T68" s="365"/>
      <c r="U68" s="1104"/>
      <c r="V68" s="366"/>
      <c r="W68" s="365"/>
      <c r="X68" s="1104"/>
      <c r="Y68" s="590"/>
      <c r="Z68" s="365"/>
      <c r="AA68" s="366"/>
      <c r="AB68" s="366"/>
      <c r="AC68" s="365"/>
      <c r="AD68" s="590"/>
      <c r="AE68" s="365"/>
      <c r="AF68" s="365"/>
      <c r="AG68" s="590"/>
      <c r="AH68" s="648"/>
      <c r="AI68" s="365"/>
      <c r="AJ68" s="366"/>
      <c r="AK68" s="365"/>
      <c r="AL68" s="1104"/>
      <c r="AM68" s="589"/>
      <c r="AN68" s="365"/>
      <c r="AO68" s="365"/>
      <c r="AP68" s="365"/>
      <c r="AQ68" s="365"/>
      <c r="AR68" s="1104"/>
      <c r="AS68" s="364"/>
      <c r="AT68" s="1104"/>
      <c r="AU68" s="366"/>
      <c r="AV68" s="365"/>
      <c r="AW68" s="590"/>
      <c r="AX68" s="365"/>
      <c r="AY68" s="1104"/>
      <c r="AZ68" s="1103"/>
      <c r="BA68" s="590"/>
      <c r="BB68" s="1105"/>
      <c r="BC68" s="210"/>
    </row>
    <row r="69" spans="1:55" ht="38.25" hidden="1" customHeight="1">
      <c r="A69" s="2098"/>
      <c r="B69" s="2143"/>
      <c r="C69" s="2270" t="s">
        <v>41</v>
      </c>
      <c r="D69" s="2254"/>
      <c r="E69" s="2255"/>
      <c r="F69" s="2256"/>
      <c r="G69" s="2318"/>
      <c r="H69" s="350"/>
      <c r="I69" s="236"/>
      <c r="J69" s="238"/>
      <c r="K69" s="238"/>
      <c r="L69" s="237"/>
      <c r="M69" s="237"/>
      <c r="N69" s="350"/>
      <c r="O69" s="237"/>
      <c r="P69" s="237"/>
      <c r="Q69" s="238"/>
      <c r="R69" s="237"/>
      <c r="S69" s="619"/>
      <c r="T69" s="618"/>
      <c r="U69" s="613"/>
      <c r="V69" s="614"/>
      <c r="W69" s="618"/>
      <c r="X69" s="613"/>
      <c r="Y69" s="1561"/>
      <c r="Z69" s="1187"/>
      <c r="AA69" s="407"/>
      <c r="AB69" s="407"/>
      <c r="AC69" s="406"/>
      <c r="AD69" s="403"/>
      <c r="AE69" s="406"/>
      <c r="AF69" s="406"/>
      <c r="AG69" s="403"/>
      <c r="AH69" s="406"/>
      <c r="AI69" s="406"/>
      <c r="AJ69" s="407"/>
      <c r="AK69" s="406"/>
      <c r="AL69" s="405"/>
      <c r="AM69" s="407"/>
      <c r="AN69" s="406">
        <f>AH69+AN65-AN68</f>
        <v>0</v>
      </c>
      <c r="AO69" s="618">
        <f>AN69+AO65-AO68</f>
        <v>0</v>
      </c>
      <c r="AP69" s="618">
        <f>AO69+AP65-AP68</f>
        <v>0</v>
      </c>
      <c r="AQ69" s="618"/>
      <c r="AR69" s="613"/>
      <c r="AS69" s="616"/>
      <c r="AT69" s="613"/>
      <c r="AU69" s="614"/>
      <c r="AV69" s="618"/>
      <c r="AW69" s="619"/>
      <c r="AX69" s="618"/>
      <c r="AY69" s="613"/>
      <c r="AZ69" s="615"/>
      <c r="BA69" s="619"/>
      <c r="BB69" s="620"/>
      <c r="BC69" s="708"/>
    </row>
    <row r="70" spans="1:55" ht="38.25" customHeight="1">
      <c r="A70" s="2331" t="s">
        <v>115</v>
      </c>
      <c r="B70" s="2332"/>
      <c r="C70" s="2332"/>
      <c r="D70" s="2332"/>
      <c r="E70" s="2333"/>
      <c r="F70" s="2167"/>
      <c r="G70" s="1219" t="s">
        <v>49</v>
      </c>
      <c r="H70" s="1265"/>
      <c r="I70" s="481"/>
      <c r="J70" s="482"/>
      <c r="K70" s="482"/>
      <c r="L70" s="480"/>
      <c r="M70" s="1264"/>
      <c r="N70" s="1492">
        <v>15</v>
      </c>
      <c r="O70" s="1264">
        <v>20</v>
      </c>
      <c r="P70" s="1264">
        <v>30</v>
      </c>
      <c r="Q70" s="1263">
        <v>30</v>
      </c>
      <c r="R70" s="425">
        <v>15</v>
      </c>
      <c r="S70" s="570">
        <v>20</v>
      </c>
      <c r="T70" s="568">
        <v>25</v>
      </c>
      <c r="U70" s="566">
        <v>0</v>
      </c>
      <c r="V70" s="954">
        <v>0</v>
      </c>
      <c r="W70" s="1553">
        <v>0</v>
      </c>
      <c r="X70" s="566">
        <v>0</v>
      </c>
      <c r="Y70" s="570">
        <v>0</v>
      </c>
      <c r="Z70" s="568">
        <v>0</v>
      </c>
      <c r="AA70" s="567">
        <v>0</v>
      </c>
      <c r="AB70" s="567">
        <v>0</v>
      </c>
      <c r="AC70" s="568">
        <v>0</v>
      </c>
      <c r="AD70" s="570">
        <v>0</v>
      </c>
      <c r="AE70" s="568">
        <v>0</v>
      </c>
      <c r="AF70" s="568">
        <v>0</v>
      </c>
      <c r="AG70" s="570"/>
      <c r="AH70" s="568"/>
      <c r="AI70" s="568"/>
      <c r="AJ70" s="567"/>
      <c r="AK70" s="568"/>
      <c r="AL70" s="566"/>
      <c r="AM70" s="567"/>
      <c r="AN70" s="568"/>
      <c r="AO70" s="568"/>
      <c r="AP70" s="568"/>
      <c r="AQ70" s="568"/>
      <c r="AR70" s="566"/>
      <c r="AS70" s="569"/>
      <c r="AT70" s="566"/>
      <c r="AU70" s="567"/>
      <c r="AV70" s="568"/>
      <c r="AW70" s="570"/>
      <c r="AX70" s="568"/>
      <c r="AY70" s="566"/>
      <c r="AZ70" s="571"/>
      <c r="BA70" s="572"/>
      <c r="BB70" s="573"/>
      <c r="BC70" s="574"/>
    </row>
    <row r="71" spans="1:55" ht="48" customHeight="1">
      <c r="A71" s="2334"/>
      <c r="B71" s="2335"/>
      <c r="C71" s="2335"/>
      <c r="D71" s="2335"/>
      <c r="E71" s="2336"/>
      <c r="F71" s="2168"/>
      <c r="G71" s="1220" t="s">
        <v>48</v>
      </c>
      <c r="H71" s="1170">
        <f>K70</f>
        <v>0</v>
      </c>
      <c r="I71" s="287">
        <f t="shared" ref="I71:BB71" si="22">L70</f>
        <v>0</v>
      </c>
      <c r="J71" s="1449">
        <f t="shared" si="22"/>
        <v>0</v>
      </c>
      <c r="K71" s="298">
        <f t="shared" si="22"/>
        <v>15</v>
      </c>
      <c r="L71" s="1565">
        <f t="shared" si="22"/>
        <v>20</v>
      </c>
      <c r="M71" s="286">
        <f t="shared" si="22"/>
        <v>30</v>
      </c>
      <c r="N71" s="1170">
        <f t="shared" si="22"/>
        <v>30</v>
      </c>
      <c r="O71" s="1447">
        <f>R70</f>
        <v>15</v>
      </c>
      <c r="P71" s="286">
        <f t="shared" ref="P71:U71" si="23">S70</f>
        <v>20</v>
      </c>
      <c r="Q71" s="488">
        <f t="shared" si="23"/>
        <v>25</v>
      </c>
      <c r="R71" s="286">
        <f t="shared" si="23"/>
        <v>0</v>
      </c>
      <c r="S71" s="1343">
        <f t="shared" si="23"/>
        <v>0</v>
      </c>
      <c r="T71" s="280">
        <f t="shared" si="23"/>
        <v>0</v>
      </c>
      <c r="U71" s="283">
        <f t="shared" si="23"/>
        <v>0</v>
      </c>
      <c r="V71" s="282">
        <f t="shared" si="22"/>
        <v>0</v>
      </c>
      <c r="W71" s="280">
        <f t="shared" si="22"/>
        <v>0</v>
      </c>
      <c r="X71" s="283">
        <f t="shared" si="22"/>
        <v>0</v>
      </c>
      <c r="Y71" s="335">
        <f t="shared" si="22"/>
        <v>0</v>
      </c>
      <c r="Z71" s="280">
        <f t="shared" si="22"/>
        <v>0</v>
      </c>
      <c r="AA71" s="282">
        <f t="shared" si="22"/>
        <v>0</v>
      </c>
      <c r="AB71" s="282">
        <f t="shared" si="22"/>
        <v>0</v>
      </c>
      <c r="AC71" s="280">
        <f t="shared" si="22"/>
        <v>0</v>
      </c>
      <c r="AD71" s="335">
        <f t="shared" si="22"/>
        <v>0</v>
      </c>
      <c r="AE71" s="280">
        <f t="shared" si="22"/>
        <v>0</v>
      </c>
      <c r="AF71" s="280">
        <f t="shared" si="22"/>
        <v>0</v>
      </c>
      <c r="AG71" s="335">
        <f t="shared" si="22"/>
        <v>0</v>
      </c>
      <c r="AH71" s="280">
        <f t="shared" si="22"/>
        <v>0</v>
      </c>
      <c r="AI71" s="280">
        <f t="shared" si="22"/>
        <v>0</v>
      </c>
      <c r="AJ71" s="282">
        <f t="shared" si="22"/>
        <v>0</v>
      </c>
      <c r="AK71" s="280">
        <f t="shared" si="22"/>
        <v>0</v>
      </c>
      <c r="AL71" s="283">
        <f t="shared" si="22"/>
        <v>0</v>
      </c>
      <c r="AM71" s="282">
        <f t="shared" si="22"/>
        <v>0</v>
      </c>
      <c r="AN71" s="280">
        <f t="shared" si="22"/>
        <v>0</v>
      </c>
      <c r="AO71" s="280">
        <f t="shared" si="22"/>
        <v>0</v>
      </c>
      <c r="AP71" s="280">
        <f t="shared" si="22"/>
        <v>0</v>
      </c>
      <c r="AQ71" s="277">
        <f t="shared" si="22"/>
        <v>0</v>
      </c>
      <c r="AR71" s="276">
        <f t="shared" si="22"/>
        <v>0</v>
      </c>
      <c r="AS71" s="279">
        <f t="shared" si="22"/>
        <v>0</v>
      </c>
      <c r="AT71" s="276">
        <f t="shared" si="22"/>
        <v>0</v>
      </c>
      <c r="AU71" s="278">
        <f t="shared" si="22"/>
        <v>0</v>
      </c>
      <c r="AV71" s="277">
        <f t="shared" si="22"/>
        <v>0</v>
      </c>
      <c r="AW71" s="274">
        <f t="shared" si="22"/>
        <v>0</v>
      </c>
      <c r="AX71" s="277">
        <f t="shared" si="22"/>
        <v>0</v>
      </c>
      <c r="AY71" s="276">
        <f t="shared" si="22"/>
        <v>0</v>
      </c>
      <c r="AZ71" s="275">
        <f t="shared" si="22"/>
        <v>0</v>
      </c>
      <c r="BA71" s="274">
        <f t="shared" si="22"/>
        <v>0</v>
      </c>
      <c r="BB71" s="273">
        <f t="shared" si="22"/>
        <v>0</v>
      </c>
      <c r="BC71" s="186"/>
    </row>
    <row r="72" spans="1:55" ht="47.25" customHeight="1">
      <c r="A72" s="2337"/>
      <c r="B72" s="2338"/>
      <c r="C72" s="2338"/>
      <c r="D72" s="2338"/>
      <c r="E72" s="2339"/>
      <c r="F72" s="2169"/>
      <c r="G72" s="1221" t="s">
        <v>45</v>
      </c>
      <c r="H72" s="1339">
        <f t="shared" ref="H72:BB72" si="24">L70</f>
        <v>0</v>
      </c>
      <c r="I72" s="272">
        <f t="shared" si="24"/>
        <v>0</v>
      </c>
      <c r="J72" s="271">
        <f t="shared" si="24"/>
        <v>15</v>
      </c>
      <c r="K72" s="271">
        <f t="shared" si="24"/>
        <v>20</v>
      </c>
      <c r="L72" s="270">
        <f t="shared" si="24"/>
        <v>30</v>
      </c>
      <c r="M72" s="270">
        <f t="shared" si="24"/>
        <v>30</v>
      </c>
      <c r="N72" s="1339">
        <f t="shared" si="24"/>
        <v>15</v>
      </c>
      <c r="O72" s="270">
        <f t="shared" si="24"/>
        <v>20</v>
      </c>
      <c r="P72" s="270">
        <f t="shared" si="24"/>
        <v>25</v>
      </c>
      <c r="Q72" s="271">
        <f t="shared" si="24"/>
        <v>0</v>
      </c>
      <c r="R72" s="270">
        <f t="shared" si="24"/>
        <v>0</v>
      </c>
      <c r="S72" s="1491">
        <f t="shared" si="24"/>
        <v>0</v>
      </c>
      <c r="T72" s="265">
        <f t="shared" si="24"/>
        <v>0</v>
      </c>
      <c r="U72" s="267">
        <f t="shared" si="24"/>
        <v>0</v>
      </c>
      <c r="V72" s="266">
        <f t="shared" si="24"/>
        <v>0</v>
      </c>
      <c r="W72" s="265">
        <f t="shared" si="24"/>
        <v>0</v>
      </c>
      <c r="X72" s="267">
        <f t="shared" si="24"/>
        <v>0</v>
      </c>
      <c r="Y72" s="575">
        <f t="shared" si="24"/>
        <v>0</v>
      </c>
      <c r="Z72" s="265">
        <f t="shared" si="24"/>
        <v>0</v>
      </c>
      <c r="AA72" s="266">
        <f t="shared" si="24"/>
        <v>0</v>
      </c>
      <c r="AB72" s="266">
        <f t="shared" si="24"/>
        <v>0</v>
      </c>
      <c r="AC72" s="265">
        <f t="shared" si="24"/>
        <v>0</v>
      </c>
      <c r="AD72" s="575">
        <f t="shared" si="24"/>
        <v>0</v>
      </c>
      <c r="AE72" s="265">
        <f t="shared" si="24"/>
        <v>0</v>
      </c>
      <c r="AF72" s="265">
        <f t="shared" si="24"/>
        <v>0</v>
      </c>
      <c r="AG72" s="575">
        <f t="shared" si="24"/>
        <v>0</v>
      </c>
      <c r="AH72" s="265">
        <f t="shared" si="24"/>
        <v>0</v>
      </c>
      <c r="AI72" s="265">
        <f t="shared" si="24"/>
        <v>0</v>
      </c>
      <c r="AJ72" s="266">
        <f t="shared" si="24"/>
        <v>0</v>
      </c>
      <c r="AK72" s="265">
        <f t="shared" si="24"/>
        <v>0</v>
      </c>
      <c r="AL72" s="267">
        <f t="shared" si="24"/>
        <v>0</v>
      </c>
      <c r="AM72" s="266">
        <f t="shared" si="24"/>
        <v>0</v>
      </c>
      <c r="AN72" s="265">
        <f t="shared" si="24"/>
        <v>0</v>
      </c>
      <c r="AO72" s="265">
        <f t="shared" si="24"/>
        <v>0</v>
      </c>
      <c r="AP72" s="265">
        <f t="shared" si="24"/>
        <v>0</v>
      </c>
      <c r="AQ72" s="265">
        <f t="shared" si="24"/>
        <v>0</v>
      </c>
      <c r="AR72" s="267">
        <f t="shared" si="24"/>
        <v>0</v>
      </c>
      <c r="AS72" s="268">
        <f t="shared" si="24"/>
        <v>0</v>
      </c>
      <c r="AT72" s="267">
        <f t="shared" si="24"/>
        <v>0</v>
      </c>
      <c r="AU72" s="266">
        <f t="shared" si="24"/>
        <v>0</v>
      </c>
      <c r="AV72" s="265">
        <f t="shared" si="24"/>
        <v>0</v>
      </c>
      <c r="AW72" s="575">
        <f t="shared" si="24"/>
        <v>0</v>
      </c>
      <c r="AX72" s="265">
        <f t="shared" si="24"/>
        <v>0</v>
      </c>
      <c r="AY72" s="267">
        <f t="shared" si="24"/>
        <v>0</v>
      </c>
      <c r="AZ72" s="269">
        <f t="shared" si="24"/>
        <v>0</v>
      </c>
      <c r="BA72" s="575">
        <f t="shared" si="24"/>
        <v>0</v>
      </c>
      <c r="BB72" s="576">
        <f t="shared" si="24"/>
        <v>0</v>
      </c>
      <c r="BC72" s="577"/>
    </row>
    <row r="73" spans="1:55" ht="38.25" customHeight="1">
      <c r="A73" s="2139"/>
      <c r="B73" s="2140"/>
      <c r="C73" s="2274" t="s">
        <v>43</v>
      </c>
      <c r="D73" s="2144"/>
      <c r="E73" s="2145"/>
      <c r="F73" s="2146"/>
      <c r="G73" s="2147"/>
      <c r="H73" s="1171">
        <f t="shared" ref="H73" si="25">G73+H72-H71</f>
        <v>0</v>
      </c>
      <c r="I73" s="255">
        <f>H73+I72-I71</f>
        <v>0</v>
      </c>
      <c r="J73" s="257">
        <f t="shared" ref="J73:BB73" si="26">I73+J72-J71</f>
        <v>15</v>
      </c>
      <c r="K73" s="257">
        <f t="shared" si="26"/>
        <v>20</v>
      </c>
      <c r="L73" s="256">
        <f t="shared" si="26"/>
        <v>30</v>
      </c>
      <c r="M73" s="256">
        <f t="shared" si="26"/>
        <v>30</v>
      </c>
      <c r="N73" s="1171">
        <f t="shared" si="26"/>
        <v>15</v>
      </c>
      <c r="O73" s="256">
        <f t="shared" si="26"/>
        <v>20</v>
      </c>
      <c r="P73" s="256">
        <f t="shared" si="26"/>
        <v>25</v>
      </c>
      <c r="Q73" s="257">
        <f t="shared" si="26"/>
        <v>0</v>
      </c>
      <c r="R73" s="582">
        <f t="shared" si="26"/>
        <v>0</v>
      </c>
      <c r="S73" s="585">
        <f t="shared" si="26"/>
        <v>0</v>
      </c>
      <c r="T73" s="582">
        <f t="shared" si="26"/>
        <v>0</v>
      </c>
      <c r="U73" s="579">
        <f t="shared" si="26"/>
        <v>0</v>
      </c>
      <c r="V73" s="580">
        <f t="shared" si="26"/>
        <v>0</v>
      </c>
      <c r="W73" s="582">
        <f t="shared" si="26"/>
        <v>0</v>
      </c>
      <c r="X73" s="579">
        <f t="shared" si="26"/>
        <v>0</v>
      </c>
      <c r="Y73" s="585">
        <f t="shared" si="26"/>
        <v>0</v>
      </c>
      <c r="Z73" s="582">
        <f t="shared" si="26"/>
        <v>0</v>
      </c>
      <c r="AA73" s="718">
        <f t="shared" si="26"/>
        <v>0</v>
      </c>
      <c r="AB73" s="718">
        <f t="shared" si="26"/>
        <v>0</v>
      </c>
      <c r="AC73" s="582">
        <f t="shared" si="26"/>
        <v>0</v>
      </c>
      <c r="AD73" s="585">
        <f t="shared" si="26"/>
        <v>0</v>
      </c>
      <c r="AE73" s="582">
        <f t="shared" si="26"/>
        <v>0</v>
      </c>
      <c r="AF73" s="582">
        <f t="shared" si="26"/>
        <v>0</v>
      </c>
      <c r="AG73" s="585">
        <f t="shared" si="26"/>
        <v>0</v>
      </c>
      <c r="AH73" s="582">
        <f t="shared" si="26"/>
        <v>0</v>
      </c>
      <c r="AI73" s="582">
        <f t="shared" si="26"/>
        <v>0</v>
      </c>
      <c r="AJ73" s="580">
        <f t="shared" si="26"/>
        <v>0</v>
      </c>
      <c r="AK73" s="582">
        <f t="shared" si="26"/>
        <v>0</v>
      </c>
      <c r="AL73" s="579">
        <f t="shared" si="26"/>
        <v>0</v>
      </c>
      <c r="AM73" s="580">
        <f t="shared" si="26"/>
        <v>0</v>
      </c>
      <c r="AN73" s="582">
        <f t="shared" si="26"/>
        <v>0</v>
      </c>
      <c r="AO73" s="582">
        <f t="shared" si="26"/>
        <v>0</v>
      </c>
      <c r="AP73" s="582">
        <f t="shared" si="26"/>
        <v>0</v>
      </c>
      <c r="AQ73" s="582">
        <f t="shared" si="26"/>
        <v>0</v>
      </c>
      <c r="AR73" s="579">
        <f t="shared" si="26"/>
        <v>0</v>
      </c>
      <c r="AS73" s="578">
        <f t="shared" si="26"/>
        <v>0</v>
      </c>
      <c r="AT73" s="579">
        <f t="shared" si="26"/>
        <v>0</v>
      </c>
      <c r="AU73" s="580">
        <f t="shared" si="26"/>
        <v>0</v>
      </c>
      <c r="AV73" s="582">
        <f t="shared" si="26"/>
        <v>0</v>
      </c>
      <c r="AW73" s="585">
        <f t="shared" si="26"/>
        <v>0</v>
      </c>
      <c r="AX73" s="582">
        <f t="shared" si="26"/>
        <v>0</v>
      </c>
      <c r="AY73" s="579">
        <f t="shared" si="26"/>
        <v>0</v>
      </c>
      <c r="AZ73" s="581">
        <f t="shared" si="26"/>
        <v>0</v>
      </c>
      <c r="BA73" s="585">
        <f t="shared" si="26"/>
        <v>0</v>
      </c>
      <c r="BB73" s="586">
        <f t="shared" si="26"/>
        <v>0</v>
      </c>
      <c r="BC73" s="587"/>
    </row>
    <row r="74" spans="1:55" ht="38.25" customHeight="1">
      <c r="A74" s="2141"/>
      <c r="B74" s="2142"/>
      <c r="C74" s="2269" t="s">
        <v>42</v>
      </c>
      <c r="D74" s="2148"/>
      <c r="E74" s="2149"/>
      <c r="F74" s="2275"/>
      <c r="G74" s="2328"/>
      <c r="H74" s="1227">
        <f t="shared" ref="H74:BB74" si="27">K70</f>
        <v>0</v>
      </c>
      <c r="I74" s="316">
        <f t="shared" si="27"/>
        <v>0</v>
      </c>
      <c r="J74" s="315">
        <f t="shared" si="27"/>
        <v>0</v>
      </c>
      <c r="K74" s="443">
        <f t="shared" si="27"/>
        <v>15</v>
      </c>
      <c r="L74" s="246">
        <f t="shared" si="27"/>
        <v>20</v>
      </c>
      <c r="M74" s="246">
        <f t="shared" si="27"/>
        <v>30</v>
      </c>
      <c r="N74" s="420">
        <f t="shared" si="27"/>
        <v>30</v>
      </c>
      <c r="O74" s="246">
        <f t="shared" si="27"/>
        <v>15</v>
      </c>
      <c r="P74" s="246">
        <f t="shared" si="27"/>
        <v>20</v>
      </c>
      <c r="Q74" s="247">
        <f t="shared" si="27"/>
        <v>25</v>
      </c>
      <c r="R74" s="246">
        <f t="shared" si="27"/>
        <v>0</v>
      </c>
      <c r="S74" s="1532">
        <f t="shared" si="27"/>
        <v>0</v>
      </c>
      <c r="T74" s="365">
        <f t="shared" si="27"/>
        <v>0</v>
      </c>
      <c r="U74" s="1104">
        <f t="shared" si="27"/>
        <v>0</v>
      </c>
      <c r="V74" s="366">
        <f t="shared" si="27"/>
        <v>0</v>
      </c>
      <c r="W74" s="365">
        <f t="shared" si="27"/>
        <v>0</v>
      </c>
      <c r="X74" s="1104">
        <f t="shared" si="27"/>
        <v>0</v>
      </c>
      <c r="Y74" s="590">
        <f t="shared" si="27"/>
        <v>0</v>
      </c>
      <c r="Z74" s="365">
        <f t="shared" si="27"/>
        <v>0</v>
      </c>
      <c r="AA74" s="366">
        <f t="shared" si="27"/>
        <v>0</v>
      </c>
      <c r="AB74" s="366">
        <f t="shared" si="27"/>
        <v>0</v>
      </c>
      <c r="AC74" s="365">
        <f t="shared" si="27"/>
        <v>0</v>
      </c>
      <c r="AD74" s="590">
        <f t="shared" si="27"/>
        <v>0</v>
      </c>
      <c r="AE74" s="365">
        <f t="shared" si="27"/>
        <v>0</v>
      </c>
      <c r="AF74" s="365">
        <f t="shared" si="27"/>
        <v>0</v>
      </c>
      <c r="AG74" s="590">
        <f t="shared" si="27"/>
        <v>0</v>
      </c>
      <c r="AH74" s="648">
        <f t="shared" si="27"/>
        <v>0</v>
      </c>
      <c r="AI74" s="365">
        <f t="shared" si="27"/>
        <v>0</v>
      </c>
      <c r="AJ74" s="366">
        <f t="shared" si="27"/>
        <v>0</v>
      </c>
      <c r="AK74" s="365">
        <f t="shared" si="27"/>
        <v>0</v>
      </c>
      <c r="AL74" s="1104">
        <f t="shared" si="27"/>
        <v>0</v>
      </c>
      <c r="AM74" s="589">
        <f t="shared" si="27"/>
        <v>0</v>
      </c>
      <c r="AN74" s="365">
        <f t="shared" si="27"/>
        <v>0</v>
      </c>
      <c r="AO74" s="365">
        <f t="shared" si="27"/>
        <v>0</v>
      </c>
      <c r="AP74" s="365">
        <f t="shared" si="27"/>
        <v>0</v>
      </c>
      <c r="AQ74" s="365">
        <f t="shared" si="27"/>
        <v>0</v>
      </c>
      <c r="AR74" s="1104">
        <f t="shared" si="27"/>
        <v>0</v>
      </c>
      <c r="AS74" s="364">
        <f t="shared" si="27"/>
        <v>0</v>
      </c>
      <c r="AT74" s="1104">
        <f t="shared" si="27"/>
        <v>0</v>
      </c>
      <c r="AU74" s="366">
        <f t="shared" si="27"/>
        <v>0</v>
      </c>
      <c r="AV74" s="365">
        <f t="shared" si="27"/>
        <v>0</v>
      </c>
      <c r="AW74" s="590">
        <f t="shared" si="27"/>
        <v>0</v>
      </c>
      <c r="AX74" s="365">
        <f t="shared" si="27"/>
        <v>0</v>
      </c>
      <c r="AY74" s="1104">
        <f t="shared" si="27"/>
        <v>0</v>
      </c>
      <c r="AZ74" s="1103">
        <f t="shared" si="27"/>
        <v>0</v>
      </c>
      <c r="BA74" s="590">
        <f t="shared" si="27"/>
        <v>0</v>
      </c>
      <c r="BB74" s="1105">
        <f t="shared" si="27"/>
        <v>0</v>
      </c>
      <c r="BC74" s="210"/>
    </row>
    <row r="75" spans="1:55" ht="48" customHeight="1" thickBot="1">
      <c r="A75" s="2098"/>
      <c r="B75" s="2143"/>
      <c r="C75" s="2270" t="s">
        <v>41</v>
      </c>
      <c r="D75" s="2254"/>
      <c r="E75" s="2255"/>
      <c r="F75" s="2256"/>
      <c r="G75" s="2318"/>
      <c r="H75" s="1228">
        <f t="shared" ref="H75" si="28">G75+H71-H74</f>
        <v>0</v>
      </c>
      <c r="I75" s="309">
        <f>H75+I71-I74</f>
        <v>0</v>
      </c>
      <c r="J75" s="439">
        <f t="shared" ref="J75:BB75" si="29">I75+J71-J74</f>
        <v>0</v>
      </c>
      <c r="K75" s="238">
        <f t="shared" si="29"/>
        <v>0</v>
      </c>
      <c r="L75" s="237">
        <f t="shared" si="29"/>
        <v>0</v>
      </c>
      <c r="M75" s="237">
        <f t="shared" si="29"/>
        <v>0</v>
      </c>
      <c r="N75" s="350">
        <f t="shared" si="29"/>
        <v>0</v>
      </c>
      <c r="O75" s="237">
        <f t="shared" si="29"/>
        <v>0</v>
      </c>
      <c r="P75" s="237">
        <f t="shared" si="29"/>
        <v>0</v>
      </c>
      <c r="Q75" s="238">
        <f t="shared" si="29"/>
        <v>0</v>
      </c>
      <c r="R75" s="237">
        <f t="shared" si="29"/>
        <v>0</v>
      </c>
      <c r="S75" s="403">
        <f t="shared" si="29"/>
        <v>0</v>
      </c>
      <c r="T75" s="406">
        <f t="shared" si="29"/>
        <v>0</v>
      </c>
      <c r="U75" s="405">
        <f t="shared" si="29"/>
        <v>0</v>
      </c>
      <c r="V75" s="407">
        <f t="shared" si="29"/>
        <v>0</v>
      </c>
      <c r="W75" s="406">
        <f t="shared" si="29"/>
        <v>0</v>
      </c>
      <c r="X75" s="405">
        <f t="shared" si="29"/>
        <v>0</v>
      </c>
      <c r="Y75" s="403">
        <f t="shared" si="29"/>
        <v>0</v>
      </c>
      <c r="Z75" s="406">
        <f t="shared" si="29"/>
        <v>0</v>
      </c>
      <c r="AA75" s="407">
        <f t="shared" si="29"/>
        <v>0</v>
      </c>
      <c r="AB75" s="407">
        <f t="shared" si="29"/>
        <v>0</v>
      </c>
      <c r="AC75" s="406">
        <f t="shared" si="29"/>
        <v>0</v>
      </c>
      <c r="AD75" s="403">
        <f t="shared" si="29"/>
        <v>0</v>
      </c>
      <c r="AE75" s="406">
        <f t="shared" si="29"/>
        <v>0</v>
      </c>
      <c r="AF75" s="406">
        <f t="shared" si="29"/>
        <v>0</v>
      </c>
      <c r="AG75" s="403">
        <f t="shared" si="29"/>
        <v>0</v>
      </c>
      <c r="AH75" s="406">
        <f t="shared" si="29"/>
        <v>0</v>
      </c>
      <c r="AI75" s="406">
        <f t="shared" si="29"/>
        <v>0</v>
      </c>
      <c r="AJ75" s="407">
        <f t="shared" si="29"/>
        <v>0</v>
      </c>
      <c r="AK75" s="406">
        <f t="shared" si="29"/>
        <v>0</v>
      </c>
      <c r="AL75" s="405">
        <f t="shared" si="29"/>
        <v>0</v>
      </c>
      <c r="AM75" s="407">
        <f t="shared" si="29"/>
        <v>0</v>
      </c>
      <c r="AN75" s="406">
        <f t="shared" si="29"/>
        <v>0</v>
      </c>
      <c r="AO75" s="406">
        <f t="shared" si="29"/>
        <v>0</v>
      </c>
      <c r="AP75" s="406">
        <f t="shared" si="29"/>
        <v>0</v>
      </c>
      <c r="AQ75" s="406">
        <f t="shared" si="29"/>
        <v>0</v>
      </c>
      <c r="AR75" s="405">
        <f t="shared" si="29"/>
        <v>0</v>
      </c>
      <c r="AS75" s="408">
        <f t="shared" si="29"/>
        <v>0</v>
      </c>
      <c r="AT75" s="405">
        <f t="shared" si="29"/>
        <v>0</v>
      </c>
      <c r="AU75" s="407">
        <f t="shared" si="29"/>
        <v>0</v>
      </c>
      <c r="AV75" s="406">
        <f t="shared" si="29"/>
        <v>0</v>
      </c>
      <c r="AW75" s="403">
        <f t="shared" si="29"/>
        <v>0</v>
      </c>
      <c r="AX75" s="406">
        <f t="shared" si="29"/>
        <v>0</v>
      </c>
      <c r="AY75" s="405">
        <f t="shared" si="29"/>
        <v>0</v>
      </c>
      <c r="AZ75" s="404">
        <f t="shared" si="29"/>
        <v>0</v>
      </c>
      <c r="BA75" s="403">
        <f t="shared" si="29"/>
        <v>0</v>
      </c>
      <c r="BB75" s="402">
        <f t="shared" si="29"/>
        <v>0</v>
      </c>
      <c r="BC75" s="401"/>
    </row>
    <row r="76" spans="1:55" ht="49.5" customHeight="1">
      <c r="A76" s="2284" t="s">
        <v>286</v>
      </c>
      <c r="B76" s="2224"/>
      <c r="C76" s="2224"/>
      <c r="D76" s="2224"/>
      <c r="E76" s="2225"/>
      <c r="F76" s="2167"/>
      <c r="G76" s="1219" t="s">
        <v>106</v>
      </c>
      <c r="H76" s="1265"/>
      <c r="I76" s="481"/>
      <c r="J76" s="482"/>
      <c r="K76" s="482"/>
      <c r="L76" s="425"/>
      <c r="M76" s="425"/>
      <c r="N76" s="572"/>
      <c r="O76" s="425"/>
      <c r="P76" s="425"/>
      <c r="Q76" s="483"/>
      <c r="R76" s="425"/>
      <c r="S76" s="1523"/>
      <c r="T76" s="568"/>
      <c r="U76" s="566"/>
      <c r="V76" s="567"/>
      <c r="W76" s="568"/>
      <c r="X76" s="566"/>
      <c r="Y76" s="570"/>
      <c r="Z76" s="568"/>
      <c r="AA76" s="567"/>
      <c r="AB76" s="567"/>
      <c r="AC76" s="568"/>
      <c r="AD76" s="570"/>
      <c r="AE76" s="568"/>
      <c r="AF76" s="568"/>
      <c r="AG76" s="570"/>
      <c r="AH76" s="568"/>
      <c r="AI76" s="568"/>
      <c r="AJ76" s="567"/>
      <c r="AK76" s="568"/>
      <c r="AL76" s="566"/>
      <c r="AM76" s="567"/>
      <c r="AN76" s="568"/>
      <c r="AO76" s="568"/>
      <c r="AP76" s="568"/>
      <c r="AQ76" s="568"/>
      <c r="AR76" s="566"/>
      <c r="AS76" s="569"/>
      <c r="AT76" s="566"/>
      <c r="AU76" s="567"/>
      <c r="AV76" s="568"/>
      <c r="AW76" s="570"/>
      <c r="AX76" s="568"/>
      <c r="AY76" s="566"/>
      <c r="AZ76" s="571"/>
      <c r="BA76" s="572"/>
      <c r="BB76" s="573"/>
      <c r="BC76" s="574">
        <f>SUM(P76:AW76)</f>
        <v>0</v>
      </c>
    </row>
    <row r="77" spans="1:55" ht="49.5" customHeight="1">
      <c r="A77" s="2226"/>
      <c r="B77" s="2227"/>
      <c r="C77" s="2227"/>
      <c r="D77" s="2227"/>
      <c r="E77" s="2228"/>
      <c r="F77" s="2168"/>
      <c r="G77" s="1220" t="s">
        <v>48</v>
      </c>
      <c r="H77" s="1344"/>
      <c r="I77" s="391"/>
      <c r="J77" s="282"/>
      <c r="K77" s="278"/>
      <c r="L77" s="277"/>
      <c r="M77" s="277"/>
      <c r="N77" s="274"/>
      <c r="O77" s="280"/>
      <c r="P77" s="277"/>
      <c r="Q77" s="278"/>
      <c r="R77" s="280"/>
      <c r="S77" s="335"/>
      <c r="T77" s="280"/>
      <c r="U77" s="283"/>
      <c r="V77" s="282"/>
      <c r="W77" s="280"/>
      <c r="X77" s="283">
        <v>24</v>
      </c>
      <c r="Y77" s="335">
        <v>71</v>
      </c>
      <c r="Z77" s="280">
        <v>72</v>
      </c>
      <c r="AA77" s="282">
        <v>72</v>
      </c>
      <c r="AB77" s="282">
        <v>72</v>
      </c>
      <c r="AC77" s="280"/>
      <c r="AD77" s="335"/>
      <c r="AE77" s="280"/>
      <c r="AF77" s="280"/>
      <c r="AG77" s="335"/>
      <c r="AH77" s="280"/>
      <c r="AI77" s="280"/>
      <c r="AJ77" s="282"/>
      <c r="AK77" s="280"/>
      <c r="AL77" s="283"/>
      <c r="AM77" s="282"/>
      <c r="AN77" s="280"/>
      <c r="AO77" s="280"/>
      <c r="AP77" s="280"/>
      <c r="AQ77" s="277"/>
      <c r="AR77" s="276"/>
      <c r="AS77" s="279"/>
      <c r="AT77" s="276"/>
      <c r="AU77" s="278"/>
      <c r="AV77" s="277"/>
      <c r="AW77" s="274"/>
      <c r="AX77" s="277"/>
      <c r="AY77" s="276"/>
      <c r="AZ77" s="275"/>
      <c r="BA77" s="274"/>
      <c r="BB77" s="273"/>
      <c r="BC77" s="186">
        <f>SUM(O77:AW77)</f>
        <v>311</v>
      </c>
    </row>
    <row r="78" spans="1:55" ht="49.5" customHeight="1">
      <c r="A78" s="2229"/>
      <c r="B78" s="2230"/>
      <c r="C78" s="2230"/>
      <c r="D78" s="2230"/>
      <c r="E78" s="2231"/>
      <c r="F78" s="2169"/>
      <c r="G78" s="1221" t="s">
        <v>45</v>
      </c>
      <c r="H78" s="1456"/>
      <c r="I78" s="320"/>
      <c r="J78" s="266"/>
      <c r="K78" s="266"/>
      <c r="L78" s="265"/>
      <c r="M78" s="265"/>
      <c r="N78" s="575"/>
      <c r="O78" s="265"/>
      <c r="P78" s="265"/>
      <c r="Q78" s="266"/>
      <c r="R78" s="265"/>
      <c r="S78" s="575"/>
      <c r="T78" s="265"/>
      <c r="U78" s="267"/>
      <c r="V78" s="266">
        <v>72</v>
      </c>
      <c r="W78" s="265">
        <v>72</v>
      </c>
      <c r="X78" s="267">
        <v>72</v>
      </c>
      <c r="Y78" s="575">
        <v>72</v>
      </c>
      <c r="Z78" s="265">
        <v>72</v>
      </c>
      <c r="AA78" s="266">
        <v>35</v>
      </c>
      <c r="AB78" s="266"/>
      <c r="AC78" s="265"/>
      <c r="AD78" s="575"/>
      <c r="AE78" s="265"/>
      <c r="AF78" s="265"/>
      <c r="AG78" s="575"/>
      <c r="AH78" s="265"/>
      <c r="AI78" s="265"/>
      <c r="AJ78" s="266"/>
      <c r="AK78" s="265"/>
      <c r="AL78" s="267"/>
      <c r="AM78" s="266"/>
      <c r="AN78" s="265"/>
      <c r="AO78" s="265"/>
      <c r="AP78" s="265"/>
      <c r="AQ78" s="265"/>
      <c r="AR78" s="267"/>
      <c r="AS78" s="268"/>
      <c r="AT78" s="267"/>
      <c r="AU78" s="266"/>
      <c r="AV78" s="265"/>
      <c r="AW78" s="575"/>
      <c r="AX78" s="265"/>
      <c r="AY78" s="267"/>
      <c r="AZ78" s="269"/>
      <c r="BA78" s="575"/>
      <c r="BB78" s="576"/>
      <c r="BC78" s="577">
        <f>SUM(O78:AW78)</f>
        <v>395</v>
      </c>
    </row>
    <row r="79" spans="1:55" ht="49.5" customHeight="1">
      <c r="A79" s="2139"/>
      <c r="B79" s="2140"/>
      <c r="C79" s="2144" t="s">
        <v>43</v>
      </c>
      <c r="D79" s="2144"/>
      <c r="E79" s="2145"/>
      <c r="F79" s="2146"/>
      <c r="G79" s="2147"/>
      <c r="H79" s="1229">
        <f t="shared" ref="H79:AL79" si="30">G79+H78-H77</f>
        <v>0</v>
      </c>
      <c r="I79" s="319">
        <f>H79+I78-I77</f>
        <v>0</v>
      </c>
      <c r="J79" s="257">
        <f t="shared" si="30"/>
        <v>0</v>
      </c>
      <c r="K79" s="257">
        <f t="shared" si="30"/>
        <v>0</v>
      </c>
      <c r="L79" s="256">
        <f t="shared" si="30"/>
        <v>0</v>
      </c>
      <c r="M79" s="256">
        <f t="shared" si="30"/>
        <v>0</v>
      </c>
      <c r="N79" s="1171">
        <f t="shared" si="30"/>
        <v>0</v>
      </c>
      <c r="O79" s="256">
        <f t="shared" si="30"/>
        <v>0</v>
      </c>
      <c r="P79" s="256">
        <f t="shared" si="30"/>
        <v>0</v>
      </c>
      <c r="Q79" s="257">
        <f t="shared" si="30"/>
        <v>0</v>
      </c>
      <c r="R79" s="256">
        <f t="shared" si="30"/>
        <v>0</v>
      </c>
      <c r="S79" s="585">
        <f t="shared" si="30"/>
        <v>0</v>
      </c>
      <c r="T79" s="582">
        <f t="shared" si="30"/>
        <v>0</v>
      </c>
      <c r="U79" s="579">
        <f t="shared" si="30"/>
        <v>0</v>
      </c>
      <c r="V79" s="580">
        <f t="shared" si="30"/>
        <v>72</v>
      </c>
      <c r="W79" s="582">
        <f t="shared" si="30"/>
        <v>144</v>
      </c>
      <c r="X79" s="579">
        <f t="shared" si="30"/>
        <v>192</v>
      </c>
      <c r="Y79" s="585">
        <f t="shared" si="30"/>
        <v>193</v>
      </c>
      <c r="Z79" s="582">
        <f t="shared" si="30"/>
        <v>193</v>
      </c>
      <c r="AA79" s="580">
        <f t="shared" si="30"/>
        <v>156</v>
      </c>
      <c r="AB79" s="580">
        <f t="shared" si="30"/>
        <v>84</v>
      </c>
      <c r="AC79" s="582">
        <f t="shared" si="30"/>
        <v>84</v>
      </c>
      <c r="AD79" s="585">
        <f t="shared" si="30"/>
        <v>84</v>
      </c>
      <c r="AE79" s="582">
        <f t="shared" si="30"/>
        <v>84</v>
      </c>
      <c r="AF79" s="582">
        <f t="shared" si="30"/>
        <v>84</v>
      </c>
      <c r="AG79" s="585">
        <f t="shared" si="30"/>
        <v>84</v>
      </c>
      <c r="AH79" s="582">
        <f t="shared" si="30"/>
        <v>84</v>
      </c>
      <c r="AI79" s="582">
        <f t="shared" si="30"/>
        <v>84</v>
      </c>
      <c r="AJ79" s="580">
        <f t="shared" si="30"/>
        <v>84</v>
      </c>
      <c r="AK79" s="582">
        <f t="shared" si="30"/>
        <v>84</v>
      </c>
      <c r="AL79" s="579">
        <f t="shared" si="30"/>
        <v>84</v>
      </c>
      <c r="AM79" s="580"/>
      <c r="AN79" s="582"/>
      <c r="AO79" s="582"/>
      <c r="AP79" s="582"/>
      <c r="AQ79" s="582"/>
      <c r="AR79" s="579"/>
      <c r="AS79" s="578"/>
      <c r="AT79" s="579"/>
      <c r="AU79" s="580"/>
      <c r="AV79" s="582"/>
      <c r="AW79" s="585"/>
      <c r="AX79" s="582"/>
      <c r="AY79" s="579"/>
      <c r="AZ79" s="581"/>
      <c r="BA79" s="585"/>
      <c r="BB79" s="586"/>
      <c r="BC79" s="166"/>
    </row>
    <row r="80" spans="1:55" ht="49.5" customHeight="1">
      <c r="A80" s="2141"/>
      <c r="B80" s="2142"/>
      <c r="C80" s="2294" t="s">
        <v>233</v>
      </c>
      <c r="D80" s="2294"/>
      <c r="E80" s="2295"/>
      <c r="F80" s="2329"/>
      <c r="G80" s="2330"/>
      <c r="H80" s="1457"/>
      <c r="I80" s="424"/>
      <c r="J80" s="397"/>
      <c r="K80" s="397"/>
      <c r="L80" s="396"/>
      <c r="M80" s="396"/>
      <c r="N80" s="1340"/>
      <c r="O80" s="396"/>
      <c r="P80" s="396"/>
      <c r="Q80" s="397"/>
      <c r="R80" s="396"/>
      <c r="S80" s="596"/>
      <c r="T80" s="595"/>
      <c r="U80" s="591"/>
      <c r="V80" s="592"/>
      <c r="W80" s="595"/>
      <c r="X80" s="591"/>
      <c r="Y80" s="596"/>
      <c r="Z80" s="595">
        <v>24</v>
      </c>
      <c r="AA80" s="592">
        <v>71</v>
      </c>
      <c r="AB80" s="592">
        <v>72</v>
      </c>
      <c r="AC80" s="595">
        <v>72</v>
      </c>
      <c r="AD80" s="596">
        <v>72</v>
      </c>
      <c r="AE80" s="595"/>
      <c r="AF80" s="595"/>
      <c r="AG80" s="596"/>
      <c r="AH80" s="595"/>
      <c r="AI80" s="595"/>
      <c r="AJ80" s="592"/>
      <c r="AK80" s="595"/>
      <c r="AL80" s="591"/>
      <c r="AM80" s="592"/>
      <c r="AN80" s="595"/>
      <c r="AO80" s="595"/>
      <c r="AP80" s="595"/>
      <c r="AQ80" s="595"/>
      <c r="AR80" s="591"/>
      <c r="AS80" s="594"/>
      <c r="AT80" s="591"/>
      <c r="AU80" s="592"/>
      <c r="AV80" s="595"/>
      <c r="AW80" s="596"/>
      <c r="AX80" s="595"/>
      <c r="AY80" s="591"/>
      <c r="AZ80" s="593"/>
      <c r="BA80" s="596"/>
      <c r="BB80" s="597"/>
      <c r="BC80" s="598"/>
    </row>
    <row r="81" spans="1:58" ht="36.75" customHeight="1" thickBot="1">
      <c r="A81" s="2098"/>
      <c r="B81" s="2143"/>
      <c r="C81" s="2254" t="s">
        <v>41</v>
      </c>
      <c r="D81" s="2254"/>
      <c r="E81" s="2255"/>
      <c r="F81" s="2152"/>
      <c r="G81" s="2153"/>
      <c r="H81" s="1228">
        <f t="shared" ref="H81:AK81" si="31">G81+H77-H80</f>
        <v>0</v>
      </c>
      <c r="I81" s="309">
        <f>H81+I77-I80</f>
        <v>0</v>
      </c>
      <c r="J81" s="238">
        <f t="shared" si="31"/>
        <v>0</v>
      </c>
      <c r="K81" s="238">
        <f t="shared" si="31"/>
        <v>0</v>
      </c>
      <c r="L81" s="237">
        <f t="shared" si="31"/>
        <v>0</v>
      </c>
      <c r="M81" s="237">
        <f t="shared" si="31"/>
        <v>0</v>
      </c>
      <c r="N81" s="350">
        <f t="shared" si="31"/>
        <v>0</v>
      </c>
      <c r="O81" s="237">
        <f t="shared" si="31"/>
        <v>0</v>
      </c>
      <c r="P81" s="237">
        <f t="shared" si="31"/>
        <v>0</v>
      </c>
      <c r="Q81" s="238">
        <f t="shared" si="31"/>
        <v>0</v>
      </c>
      <c r="R81" s="237">
        <f t="shared" si="31"/>
        <v>0</v>
      </c>
      <c r="S81" s="403">
        <f t="shared" si="31"/>
        <v>0</v>
      </c>
      <c r="T81" s="406">
        <f t="shared" si="31"/>
        <v>0</v>
      </c>
      <c r="U81" s="405">
        <f t="shared" si="31"/>
        <v>0</v>
      </c>
      <c r="V81" s="407">
        <f t="shared" si="31"/>
        <v>0</v>
      </c>
      <c r="W81" s="406">
        <f t="shared" si="31"/>
        <v>0</v>
      </c>
      <c r="X81" s="405">
        <f t="shared" si="31"/>
        <v>24</v>
      </c>
      <c r="Y81" s="403">
        <f t="shared" si="31"/>
        <v>95</v>
      </c>
      <c r="Z81" s="406">
        <f t="shared" si="31"/>
        <v>143</v>
      </c>
      <c r="AA81" s="407">
        <f t="shared" si="31"/>
        <v>144</v>
      </c>
      <c r="AB81" s="407">
        <f t="shared" si="31"/>
        <v>144</v>
      </c>
      <c r="AC81" s="406">
        <f t="shared" si="31"/>
        <v>72</v>
      </c>
      <c r="AD81" s="403">
        <f t="shared" si="31"/>
        <v>0</v>
      </c>
      <c r="AE81" s="406">
        <f t="shared" si="31"/>
        <v>0</v>
      </c>
      <c r="AF81" s="406">
        <f t="shared" si="31"/>
        <v>0</v>
      </c>
      <c r="AG81" s="403">
        <f t="shared" si="31"/>
        <v>0</v>
      </c>
      <c r="AH81" s="406">
        <f t="shared" si="31"/>
        <v>0</v>
      </c>
      <c r="AI81" s="406">
        <f t="shared" si="31"/>
        <v>0</v>
      </c>
      <c r="AJ81" s="407">
        <f t="shared" si="31"/>
        <v>0</v>
      </c>
      <c r="AK81" s="406">
        <f t="shared" si="31"/>
        <v>0</v>
      </c>
      <c r="AL81" s="405"/>
      <c r="AM81" s="407"/>
      <c r="AN81" s="406"/>
      <c r="AO81" s="406"/>
      <c r="AP81" s="406"/>
      <c r="AQ81" s="406"/>
      <c r="AR81" s="405"/>
      <c r="AS81" s="408"/>
      <c r="AT81" s="405"/>
      <c r="AU81" s="407"/>
      <c r="AV81" s="406"/>
      <c r="AW81" s="403"/>
      <c r="AX81" s="406"/>
      <c r="AY81" s="405"/>
      <c r="AZ81" s="404"/>
      <c r="BA81" s="403"/>
      <c r="BB81" s="402"/>
      <c r="BC81" s="202"/>
    </row>
    <row r="82" spans="1:58" ht="38.25" customHeight="1">
      <c r="A82" s="2319" t="s">
        <v>114</v>
      </c>
      <c r="B82" s="2320"/>
      <c r="C82" s="2320"/>
      <c r="D82" s="2320"/>
      <c r="E82" s="2321"/>
      <c r="F82" s="2167"/>
      <c r="G82" s="1219" t="s">
        <v>49</v>
      </c>
      <c r="H82" s="1265"/>
      <c r="I82" s="481"/>
      <c r="J82" s="483"/>
      <c r="K82" s="483"/>
      <c r="L82" s="480"/>
      <c r="M82" s="480"/>
      <c r="N82" s="1265"/>
      <c r="O82" s="480"/>
      <c r="P82" s="480"/>
      <c r="Q82" s="482"/>
      <c r="R82" s="425"/>
      <c r="S82" s="1531"/>
      <c r="T82" s="1506"/>
      <c r="U82" s="564"/>
      <c r="V82" s="954"/>
      <c r="W82" s="1553"/>
      <c r="X82" s="566"/>
      <c r="Y82" s="570"/>
      <c r="Z82" s="568"/>
      <c r="AA82" s="567"/>
      <c r="AB82" s="567"/>
      <c r="AC82" s="568"/>
      <c r="AD82" s="570"/>
      <c r="AE82" s="568"/>
      <c r="AF82" s="568"/>
      <c r="AG82" s="570"/>
      <c r="AH82" s="568"/>
      <c r="AI82" s="568"/>
      <c r="AJ82" s="567"/>
      <c r="AK82" s="568"/>
      <c r="AL82" s="566"/>
      <c r="AM82" s="567"/>
      <c r="AN82" s="568"/>
      <c r="AO82" s="568"/>
      <c r="AP82" s="568"/>
      <c r="AQ82" s="568"/>
      <c r="AR82" s="566"/>
      <c r="AS82" s="569"/>
      <c r="AT82" s="566"/>
      <c r="AU82" s="567"/>
      <c r="AV82" s="568"/>
      <c r="AW82" s="570"/>
      <c r="AX82" s="568"/>
      <c r="AY82" s="566"/>
      <c r="AZ82" s="571"/>
      <c r="BA82" s="572"/>
      <c r="BB82" s="573"/>
      <c r="BC82" s="574"/>
    </row>
    <row r="83" spans="1:58" ht="48" customHeight="1">
      <c r="A83" s="2322"/>
      <c r="B83" s="2323"/>
      <c r="C83" s="2323"/>
      <c r="D83" s="2323"/>
      <c r="E83" s="2324"/>
      <c r="F83" s="2168"/>
      <c r="G83" s="1220" t="s">
        <v>48</v>
      </c>
      <c r="H83" s="1230"/>
      <c r="I83" s="423"/>
      <c r="J83" s="298"/>
      <c r="K83" s="298"/>
      <c r="L83" s="286"/>
      <c r="M83" s="1237"/>
      <c r="N83" s="1230"/>
      <c r="O83" s="1237"/>
      <c r="P83" s="286"/>
      <c r="Q83" s="298"/>
      <c r="R83" s="286"/>
      <c r="S83" s="1343"/>
      <c r="T83" s="280"/>
      <c r="U83" s="283"/>
      <c r="V83" s="282"/>
      <c r="W83" s="280"/>
      <c r="X83" s="283"/>
      <c r="Y83" s="335"/>
      <c r="Z83" s="280"/>
      <c r="AA83" s="282"/>
      <c r="AB83" s="282"/>
      <c r="AC83" s="280"/>
      <c r="AD83" s="335"/>
      <c r="AE83" s="280"/>
      <c r="AF83" s="280"/>
      <c r="AG83" s="335"/>
      <c r="AH83" s="280"/>
      <c r="AI83" s="280"/>
      <c r="AJ83" s="282"/>
      <c r="AK83" s="280"/>
      <c r="AL83" s="283"/>
      <c r="AM83" s="282"/>
      <c r="AN83" s="280"/>
      <c r="AO83" s="280"/>
      <c r="AP83" s="280"/>
      <c r="AQ83" s="277"/>
      <c r="AR83" s="276"/>
      <c r="AS83" s="279"/>
      <c r="AT83" s="276"/>
      <c r="AU83" s="278"/>
      <c r="AV83" s="277"/>
      <c r="AW83" s="274"/>
      <c r="AX83" s="277"/>
      <c r="AY83" s="276"/>
      <c r="AZ83" s="275"/>
      <c r="BA83" s="274"/>
      <c r="BB83" s="273"/>
      <c r="BC83" s="186"/>
    </row>
    <row r="84" spans="1:58" ht="47.25" customHeight="1">
      <c r="A84" s="2325"/>
      <c r="B84" s="2326"/>
      <c r="C84" s="2326"/>
      <c r="D84" s="2326"/>
      <c r="E84" s="2327"/>
      <c r="F84" s="2169"/>
      <c r="G84" s="1221" t="s">
        <v>45</v>
      </c>
      <c r="H84" s="1458"/>
      <c r="I84" s="484"/>
      <c r="J84" s="271"/>
      <c r="K84" s="271"/>
      <c r="L84" s="270"/>
      <c r="M84" s="270"/>
      <c r="N84" s="1339"/>
      <c r="O84" s="270"/>
      <c r="P84" s="270"/>
      <c r="Q84" s="271"/>
      <c r="R84" s="270"/>
      <c r="S84" s="1491"/>
      <c r="T84" s="265"/>
      <c r="U84" s="267"/>
      <c r="V84" s="266"/>
      <c r="W84" s="265"/>
      <c r="X84" s="267"/>
      <c r="Y84" s="575"/>
      <c r="Z84" s="265"/>
      <c r="AA84" s="266"/>
      <c r="AB84" s="266"/>
      <c r="AC84" s="265"/>
      <c r="AD84" s="575"/>
      <c r="AE84" s="265"/>
      <c r="AF84" s="265"/>
      <c r="AG84" s="575"/>
      <c r="AH84" s="265"/>
      <c r="AI84" s="265"/>
      <c r="AJ84" s="266"/>
      <c r="AK84" s="265"/>
      <c r="AL84" s="267"/>
      <c r="AM84" s="266"/>
      <c r="AN84" s="265"/>
      <c r="AO84" s="265"/>
      <c r="AP84" s="265"/>
      <c r="AQ84" s="265"/>
      <c r="AR84" s="267"/>
      <c r="AS84" s="268"/>
      <c r="AT84" s="267"/>
      <c r="AU84" s="266"/>
      <c r="AV84" s="265"/>
      <c r="AW84" s="575"/>
      <c r="AX84" s="265"/>
      <c r="AY84" s="267"/>
      <c r="AZ84" s="269"/>
      <c r="BA84" s="575"/>
      <c r="BB84" s="576"/>
      <c r="BC84" s="577"/>
    </row>
    <row r="85" spans="1:58" ht="38.25" customHeight="1">
      <c r="A85" s="2139"/>
      <c r="B85" s="2140"/>
      <c r="C85" s="2274" t="s">
        <v>43</v>
      </c>
      <c r="D85" s="2144"/>
      <c r="E85" s="2145"/>
      <c r="F85" s="2146"/>
      <c r="G85" s="2147"/>
      <c r="H85" s="1229"/>
      <c r="I85" s="319"/>
      <c r="J85" s="257"/>
      <c r="K85" s="257"/>
      <c r="L85" s="256"/>
      <c r="M85" s="1233"/>
      <c r="N85" s="1229"/>
      <c r="O85" s="256"/>
      <c r="P85" s="256"/>
      <c r="Q85" s="257"/>
      <c r="R85" s="582"/>
      <c r="S85" s="585"/>
      <c r="T85" s="582"/>
      <c r="U85" s="579"/>
      <c r="V85" s="580"/>
      <c r="W85" s="582"/>
      <c r="X85" s="579"/>
      <c r="Y85" s="585"/>
      <c r="Z85" s="582"/>
      <c r="AA85" s="718"/>
      <c r="AB85" s="718"/>
      <c r="AC85" s="582"/>
      <c r="AD85" s="585"/>
      <c r="AE85" s="582"/>
      <c r="AF85" s="582"/>
      <c r="AG85" s="585"/>
      <c r="AH85" s="582"/>
      <c r="AI85" s="582"/>
      <c r="AJ85" s="580"/>
      <c r="AK85" s="582"/>
      <c r="AL85" s="579"/>
      <c r="AM85" s="580"/>
      <c r="AN85" s="582"/>
      <c r="AO85" s="582"/>
      <c r="AP85" s="582"/>
      <c r="AQ85" s="582"/>
      <c r="AR85" s="579"/>
      <c r="AS85" s="578"/>
      <c r="AT85" s="579"/>
      <c r="AU85" s="580"/>
      <c r="AV85" s="582"/>
      <c r="AW85" s="585"/>
      <c r="AX85" s="582"/>
      <c r="AY85" s="579"/>
      <c r="AZ85" s="581"/>
      <c r="BA85" s="585"/>
      <c r="BB85" s="586"/>
      <c r="BC85" s="587"/>
    </row>
    <row r="86" spans="1:58" ht="38.25" customHeight="1">
      <c r="A86" s="2141"/>
      <c r="B86" s="2142"/>
      <c r="C86" s="2269" t="s">
        <v>42</v>
      </c>
      <c r="D86" s="2148"/>
      <c r="E86" s="2149"/>
      <c r="F86" s="2275"/>
      <c r="G86" s="2328"/>
      <c r="H86" s="1227"/>
      <c r="I86" s="316"/>
      <c r="J86" s="247"/>
      <c r="K86" s="247"/>
      <c r="L86" s="246"/>
      <c r="M86" s="314"/>
      <c r="N86" s="1227"/>
      <c r="O86" s="246"/>
      <c r="P86" s="246"/>
      <c r="Q86" s="247"/>
      <c r="R86" s="246"/>
      <c r="S86" s="1532"/>
      <c r="T86" s="365"/>
      <c r="U86" s="1104"/>
      <c r="V86" s="366"/>
      <c r="W86" s="365"/>
      <c r="X86" s="1104"/>
      <c r="Y86" s="590"/>
      <c r="Z86" s="365"/>
      <c r="AA86" s="366"/>
      <c r="AB86" s="366"/>
      <c r="AC86" s="365"/>
      <c r="AD86" s="590"/>
      <c r="AE86" s="365"/>
      <c r="AF86" s="365"/>
      <c r="AG86" s="590"/>
      <c r="AH86" s="648"/>
      <c r="AI86" s="365"/>
      <c r="AJ86" s="366"/>
      <c r="AK86" s="365"/>
      <c r="AL86" s="1104"/>
      <c r="AM86" s="589"/>
      <c r="AN86" s="365"/>
      <c r="AO86" s="365"/>
      <c r="AP86" s="365"/>
      <c r="AQ86" s="365"/>
      <c r="AR86" s="1104"/>
      <c r="AS86" s="364"/>
      <c r="AT86" s="1104"/>
      <c r="AU86" s="366"/>
      <c r="AV86" s="365"/>
      <c r="AW86" s="590"/>
      <c r="AX86" s="365"/>
      <c r="AY86" s="1104"/>
      <c r="AZ86" s="1103"/>
      <c r="BA86" s="590"/>
      <c r="BB86" s="1105"/>
      <c r="BC86" s="210"/>
    </row>
    <row r="87" spans="1:58" ht="48" customHeight="1" thickBot="1">
      <c r="A87" s="2098"/>
      <c r="B87" s="2143"/>
      <c r="C87" s="2270" t="s">
        <v>41</v>
      </c>
      <c r="D87" s="2254"/>
      <c r="E87" s="2255"/>
      <c r="F87" s="2256"/>
      <c r="G87" s="2318"/>
      <c r="H87" s="1228"/>
      <c r="I87" s="309"/>
      <c r="J87" s="238"/>
      <c r="K87" s="238"/>
      <c r="L87" s="237"/>
      <c r="M87" s="307"/>
      <c r="N87" s="1228"/>
      <c r="O87" s="237"/>
      <c r="P87" s="237"/>
      <c r="Q87" s="238"/>
      <c r="R87" s="237"/>
      <c r="S87" s="403"/>
      <c r="T87" s="406"/>
      <c r="U87" s="405"/>
      <c r="V87" s="407"/>
      <c r="W87" s="406"/>
      <c r="X87" s="405"/>
      <c r="Y87" s="403"/>
      <c r="Z87" s="406"/>
      <c r="AA87" s="407"/>
      <c r="AB87" s="407"/>
      <c r="AC87" s="406"/>
      <c r="AD87" s="403"/>
      <c r="AE87" s="406"/>
      <c r="AF87" s="406"/>
      <c r="AG87" s="403"/>
      <c r="AH87" s="406"/>
      <c r="AI87" s="406"/>
      <c r="AJ87" s="407"/>
      <c r="AK87" s="406"/>
      <c r="AL87" s="405"/>
      <c r="AM87" s="407"/>
      <c r="AN87" s="406"/>
      <c r="AO87" s="406"/>
      <c r="AP87" s="406"/>
      <c r="AQ87" s="406"/>
      <c r="AR87" s="405"/>
      <c r="AS87" s="408"/>
      <c r="AT87" s="405"/>
      <c r="AU87" s="407"/>
      <c r="AV87" s="406"/>
      <c r="AW87" s="403"/>
      <c r="AX87" s="406"/>
      <c r="AY87" s="405"/>
      <c r="AZ87" s="404"/>
      <c r="BA87" s="403"/>
      <c r="BB87" s="402"/>
      <c r="BC87" s="401"/>
    </row>
    <row r="88" spans="1:58" ht="49.5" customHeight="1">
      <c r="A88" s="2284" t="s">
        <v>287</v>
      </c>
      <c r="B88" s="2285"/>
      <c r="C88" s="2285"/>
      <c r="D88" s="2285"/>
      <c r="E88" s="2286"/>
      <c r="F88" s="2167"/>
      <c r="G88" s="1219" t="s">
        <v>106</v>
      </c>
      <c r="H88" s="1265"/>
      <c r="I88" s="481"/>
      <c r="J88" s="482"/>
      <c r="K88" s="482"/>
      <c r="L88" s="480"/>
      <c r="M88" s="1264"/>
      <c r="N88" s="572"/>
      <c r="O88" s="425"/>
      <c r="P88" s="425"/>
      <c r="Q88" s="483"/>
      <c r="R88" s="425"/>
      <c r="S88" s="570"/>
      <c r="T88" s="568"/>
      <c r="U88" s="566"/>
      <c r="V88" s="567"/>
      <c r="W88" s="568"/>
      <c r="X88" s="566"/>
      <c r="Y88" s="570"/>
      <c r="Z88" s="568"/>
      <c r="AA88" s="567"/>
      <c r="AB88" s="567"/>
      <c r="AC88" s="568"/>
      <c r="AD88" s="570"/>
      <c r="AE88" s="568"/>
      <c r="AF88" s="568"/>
      <c r="AG88" s="570"/>
      <c r="AH88" s="568"/>
      <c r="AI88" s="568"/>
      <c r="AJ88" s="567"/>
      <c r="AK88" s="568"/>
      <c r="AL88" s="566"/>
      <c r="AM88" s="567"/>
      <c r="AN88" s="568"/>
      <c r="AO88" s="568"/>
      <c r="AP88" s="568"/>
      <c r="AQ88" s="568"/>
      <c r="AR88" s="566"/>
      <c r="AS88" s="569"/>
      <c r="AT88" s="566"/>
      <c r="AU88" s="567"/>
      <c r="AV88" s="568"/>
      <c r="AW88" s="570"/>
      <c r="AX88" s="568"/>
      <c r="AY88" s="566"/>
      <c r="AZ88" s="571"/>
      <c r="BA88" s="572"/>
      <c r="BB88" s="573"/>
      <c r="BC88" s="574">
        <f>SUM(N88:AW88)</f>
        <v>0</v>
      </c>
    </row>
    <row r="89" spans="1:58" ht="49.5" customHeight="1">
      <c r="A89" s="2287"/>
      <c r="B89" s="2288"/>
      <c r="C89" s="2288"/>
      <c r="D89" s="2288"/>
      <c r="E89" s="2289"/>
      <c r="F89" s="2168"/>
      <c r="G89" s="1220" t="s">
        <v>48</v>
      </c>
      <c r="H89" s="335"/>
      <c r="I89" s="322"/>
      <c r="J89" s="282"/>
      <c r="K89" s="282"/>
      <c r="L89" s="280"/>
      <c r="M89" s="280"/>
      <c r="N89" s="335"/>
      <c r="O89" s="280"/>
      <c r="P89" s="280"/>
      <c r="Q89" s="282"/>
      <c r="R89" s="445"/>
      <c r="S89" s="1343"/>
      <c r="T89" s="445"/>
      <c r="U89" s="422"/>
      <c r="V89" s="282"/>
      <c r="W89" s="280"/>
      <c r="X89" s="283"/>
      <c r="Y89" s="335"/>
      <c r="Z89" s="280"/>
      <c r="AA89" s="282"/>
      <c r="AB89" s="282"/>
      <c r="AC89" s="280"/>
      <c r="AD89" s="335"/>
      <c r="AE89" s="280"/>
      <c r="AF89" s="280"/>
      <c r="AG89" s="335"/>
      <c r="AH89" s="280"/>
      <c r="AI89" s="280"/>
      <c r="AJ89" s="282"/>
      <c r="AK89" s="280"/>
      <c r="AL89" s="283"/>
      <c r="AM89" s="282"/>
      <c r="AN89" s="280"/>
      <c r="AO89" s="280"/>
      <c r="AP89" s="277"/>
      <c r="AQ89" s="277"/>
      <c r="AR89" s="276"/>
      <c r="AS89" s="279"/>
      <c r="AT89" s="276"/>
      <c r="AU89" s="278"/>
      <c r="AV89" s="277"/>
      <c r="AW89" s="274"/>
      <c r="AX89" s="277"/>
      <c r="AY89" s="276"/>
      <c r="AZ89" s="275"/>
      <c r="BA89" s="274"/>
      <c r="BB89" s="273"/>
      <c r="BC89" s="186"/>
    </row>
    <row r="90" spans="1:58" ht="49.5" customHeight="1">
      <c r="A90" s="2290"/>
      <c r="B90" s="2291"/>
      <c r="C90" s="2291"/>
      <c r="D90" s="2291"/>
      <c r="E90" s="2292"/>
      <c r="F90" s="2169"/>
      <c r="G90" s="1221" t="s">
        <v>45</v>
      </c>
      <c r="H90" s="575"/>
      <c r="I90" s="320"/>
      <c r="J90" s="266"/>
      <c r="K90" s="266"/>
      <c r="L90" s="265"/>
      <c r="M90" s="265"/>
      <c r="N90" s="575"/>
      <c r="O90" s="265"/>
      <c r="P90" s="265"/>
      <c r="Q90" s="266"/>
      <c r="R90" s="265"/>
      <c r="S90" s="575"/>
      <c r="T90" s="265"/>
      <c r="U90" s="267"/>
      <c r="V90" s="266"/>
      <c r="W90" s="265"/>
      <c r="X90" s="267"/>
      <c r="Y90" s="575"/>
      <c r="Z90" s="265"/>
      <c r="AA90" s="266"/>
      <c r="AB90" s="266"/>
      <c r="AC90" s="265"/>
      <c r="AD90" s="575"/>
      <c r="AE90" s="265"/>
      <c r="AF90" s="265"/>
      <c r="AG90" s="575"/>
      <c r="AH90" s="265"/>
      <c r="AI90" s="265"/>
      <c r="AJ90" s="266"/>
      <c r="AK90" s="265"/>
      <c r="AL90" s="267"/>
      <c r="AM90" s="266"/>
      <c r="AN90" s="265"/>
      <c r="AO90" s="265"/>
      <c r="AP90" s="265"/>
      <c r="AQ90" s="265"/>
      <c r="AR90" s="267"/>
      <c r="AS90" s="268"/>
      <c r="AT90" s="267"/>
      <c r="AU90" s="266"/>
      <c r="AV90" s="265"/>
      <c r="AW90" s="575"/>
      <c r="AX90" s="265"/>
      <c r="AY90" s="267"/>
      <c r="AZ90" s="269"/>
      <c r="BA90" s="575"/>
      <c r="BB90" s="576"/>
      <c r="BC90" s="577"/>
    </row>
    <row r="91" spans="1:58" ht="49.5" customHeight="1">
      <c r="A91" s="2139" t="s">
        <v>44</v>
      </c>
      <c r="B91" s="2140"/>
      <c r="C91" s="2274" t="s">
        <v>43</v>
      </c>
      <c r="D91" s="2144"/>
      <c r="E91" s="2145"/>
      <c r="F91" s="2146"/>
      <c r="G91" s="2147"/>
      <c r="H91" s="1171">
        <f t="shared" ref="H91:AM91" si="32">G91+H90-H89</f>
        <v>0</v>
      </c>
      <c r="I91" s="1353">
        <f>H91+I90-I89</f>
        <v>0</v>
      </c>
      <c r="J91" s="257">
        <f t="shared" si="32"/>
        <v>0</v>
      </c>
      <c r="K91" s="257">
        <f t="shared" si="32"/>
        <v>0</v>
      </c>
      <c r="L91" s="256">
        <f t="shared" si="32"/>
        <v>0</v>
      </c>
      <c r="M91" s="256">
        <f t="shared" si="32"/>
        <v>0</v>
      </c>
      <c r="N91" s="1171">
        <f t="shared" si="32"/>
        <v>0</v>
      </c>
      <c r="O91" s="256">
        <f t="shared" si="32"/>
        <v>0</v>
      </c>
      <c r="P91" s="256">
        <f t="shared" si="32"/>
        <v>0</v>
      </c>
      <c r="Q91" s="257">
        <f t="shared" si="32"/>
        <v>0</v>
      </c>
      <c r="R91" s="256">
        <f t="shared" si="32"/>
        <v>0</v>
      </c>
      <c r="S91" s="585">
        <f t="shared" si="32"/>
        <v>0</v>
      </c>
      <c r="T91" s="582">
        <f t="shared" si="32"/>
        <v>0</v>
      </c>
      <c r="U91" s="579">
        <f t="shared" si="32"/>
        <v>0</v>
      </c>
      <c r="V91" s="580">
        <f t="shared" si="32"/>
        <v>0</v>
      </c>
      <c r="W91" s="582">
        <f t="shared" si="32"/>
        <v>0</v>
      </c>
      <c r="X91" s="579">
        <f t="shared" si="32"/>
        <v>0</v>
      </c>
      <c r="Y91" s="585">
        <f t="shared" si="32"/>
        <v>0</v>
      </c>
      <c r="Z91" s="582">
        <f t="shared" si="32"/>
        <v>0</v>
      </c>
      <c r="AA91" s="580">
        <f t="shared" si="32"/>
        <v>0</v>
      </c>
      <c r="AB91" s="580">
        <f t="shared" si="32"/>
        <v>0</v>
      </c>
      <c r="AC91" s="582">
        <f t="shared" si="32"/>
        <v>0</v>
      </c>
      <c r="AD91" s="585">
        <f t="shared" si="32"/>
        <v>0</v>
      </c>
      <c r="AE91" s="582">
        <f t="shared" si="32"/>
        <v>0</v>
      </c>
      <c r="AF91" s="582">
        <f t="shared" si="32"/>
        <v>0</v>
      </c>
      <c r="AG91" s="585">
        <f t="shared" si="32"/>
        <v>0</v>
      </c>
      <c r="AH91" s="582">
        <f t="shared" si="32"/>
        <v>0</v>
      </c>
      <c r="AI91" s="582">
        <f t="shared" si="32"/>
        <v>0</v>
      </c>
      <c r="AJ91" s="580">
        <f t="shared" si="32"/>
        <v>0</v>
      </c>
      <c r="AK91" s="582">
        <f t="shared" si="32"/>
        <v>0</v>
      </c>
      <c r="AL91" s="579">
        <f t="shared" si="32"/>
        <v>0</v>
      </c>
      <c r="AM91" s="580">
        <f t="shared" si="32"/>
        <v>0</v>
      </c>
      <c r="AN91" s="582"/>
      <c r="AO91" s="582"/>
      <c r="AP91" s="582"/>
      <c r="AQ91" s="582"/>
      <c r="AR91" s="579"/>
      <c r="AS91" s="578"/>
      <c r="AT91" s="579"/>
      <c r="AU91" s="580"/>
      <c r="AV91" s="582"/>
      <c r="AW91" s="585"/>
      <c r="AX91" s="582"/>
      <c r="AY91" s="579"/>
      <c r="AZ91" s="581"/>
      <c r="BA91" s="585"/>
      <c r="BB91" s="586"/>
      <c r="BC91" s="166"/>
    </row>
    <row r="92" spans="1:58" ht="49.5" customHeight="1">
      <c r="A92" s="2141"/>
      <c r="B92" s="2142"/>
      <c r="C92" s="2293" t="s">
        <v>233</v>
      </c>
      <c r="D92" s="2294"/>
      <c r="E92" s="2295"/>
      <c r="F92" s="2296"/>
      <c r="G92" s="2317"/>
      <c r="H92" s="1340"/>
      <c r="I92" s="395"/>
      <c r="J92" s="397"/>
      <c r="K92" s="397"/>
      <c r="L92" s="396"/>
      <c r="M92" s="396"/>
      <c r="N92" s="1340"/>
      <c r="O92" s="396"/>
      <c r="P92" s="396"/>
      <c r="Q92" s="397"/>
      <c r="R92" s="396"/>
      <c r="S92" s="1323"/>
      <c r="T92" s="602"/>
      <c r="U92" s="599"/>
      <c r="V92" s="606"/>
      <c r="W92" s="607"/>
      <c r="X92" s="601"/>
      <c r="Y92" s="1323"/>
      <c r="Z92" s="602"/>
      <c r="AA92" s="600"/>
      <c r="AB92" s="600"/>
      <c r="AC92" s="602"/>
      <c r="AD92" s="1323"/>
      <c r="AE92" s="602"/>
      <c r="AF92" s="602"/>
      <c r="AG92" s="1323"/>
      <c r="AH92" s="602"/>
      <c r="AI92" s="602"/>
      <c r="AJ92" s="600"/>
      <c r="AK92" s="602"/>
      <c r="AL92" s="599"/>
      <c r="AM92" s="600"/>
      <c r="AN92" s="602"/>
      <c r="AO92" s="604"/>
      <c r="AP92" s="602"/>
      <c r="AQ92" s="602"/>
      <c r="AR92" s="599"/>
      <c r="AS92" s="603"/>
      <c r="AT92" s="605"/>
      <c r="AU92" s="606"/>
      <c r="AV92" s="607"/>
      <c r="AW92" s="608"/>
      <c r="AX92" s="607"/>
      <c r="AY92" s="601"/>
      <c r="AZ92" s="609"/>
      <c r="BA92" s="610"/>
      <c r="BB92" s="611"/>
      <c r="BC92" s="612"/>
    </row>
    <row r="93" spans="1:58" ht="49.5" customHeight="1" thickBot="1">
      <c r="A93" s="2098"/>
      <c r="B93" s="2143"/>
      <c r="C93" s="2270" t="s">
        <v>41</v>
      </c>
      <c r="D93" s="2254"/>
      <c r="E93" s="2255"/>
      <c r="F93" s="2256"/>
      <c r="G93" s="2318"/>
      <c r="H93" s="350">
        <f t="shared" ref="H93:BB93" si="33">G93+H89-H92</f>
        <v>0</v>
      </c>
      <c r="I93" s="236">
        <f>H93+I89-I92</f>
        <v>0</v>
      </c>
      <c r="J93" s="238">
        <f t="shared" si="33"/>
        <v>0</v>
      </c>
      <c r="K93" s="238">
        <f t="shared" si="33"/>
        <v>0</v>
      </c>
      <c r="L93" s="237">
        <f t="shared" si="33"/>
        <v>0</v>
      </c>
      <c r="M93" s="237">
        <f t="shared" si="33"/>
        <v>0</v>
      </c>
      <c r="N93" s="350">
        <f t="shared" si="33"/>
        <v>0</v>
      </c>
      <c r="O93" s="237">
        <f t="shared" si="33"/>
        <v>0</v>
      </c>
      <c r="P93" s="237">
        <f t="shared" si="33"/>
        <v>0</v>
      </c>
      <c r="Q93" s="238">
        <f t="shared" si="33"/>
        <v>0</v>
      </c>
      <c r="R93" s="237">
        <f t="shared" si="33"/>
        <v>0</v>
      </c>
      <c r="S93" s="619">
        <f t="shared" si="33"/>
        <v>0</v>
      </c>
      <c r="T93" s="618">
        <f t="shared" si="33"/>
        <v>0</v>
      </c>
      <c r="U93" s="613">
        <f t="shared" si="33"/>
        <v>0</v>
      </c>
      <c r="V93" s="614">
        <f t="shared" si="33"/>
        <v>0</v>
      </c>
      <c r="W93" s="618">
        <f t="shared" si="33"/>
        <v>0</v>
      </c>
      <c r="X93" s="613">
        <f t="shared" si="33"/>
        <v>0</v>
      </c>
      <c r="Y93" s="1365">
        <f t="shared" si="33"/>
        <v>0</v>
      </c>
      <c r="Z93" s="618">
        <f t="shared" si="33"/>
        <v>0</v>
      </c>
      <c r="AA93" s="614">
        <f t="shared" si="33"/>
        <v>0</v>
      </c>
      <c r="AB93" s="614">
        <f t="shared" si="33"/>
        <v>0</v>
      </c>
      <c r="AC93" s="618">
        <f t="shared" si="33"/>
        <v>0</v>
      </c>
      <c r="AD93" s="619">
        <f t="shared" si="33"/>
        <v>0</v>
      </c>
      <c r="AE93" s="345">
        <f t="shared" si="33"/>
        <v>0</v>
      </c>
      <c r="AF93" s="377">
        <f t="shared" si="33"/>
        <v>0</v>
      </c>
      <c r="AG93" s="383">
        <f t="shared" si="33"/>
        <v>0</v>
      </c>
      <c r="AH93" s="345">
        <f t="shared" si="33"/>
        <v>0</v>
      </c>
      <c r="AI93" s="618">
        <f t="shared" si="33"/>
        <v>0</v>
      </c>
      <c r="AJ93" s="346">
        <f t="shared" si="33"/>
        <v>0</v>
      </c>
      <c r="AK93" s="377">
        <f t="shared" si="33"/>
        <v>0</v>
      </c>
      <c r="AL93" s="347">
        <f t="shared" si="33"/>
        <v>0</v>
      </c>
      <c r="AM93" s="346">
        <f t="shared" si="33"/>
        <v>0</v>
      </c>
      <c r="AN93" s="345">
        <f t="shared" si="33"/>
        <v>0</v>
      </c>
      <c r="AO93" s="345">
        <f t="shared" si="33"/>
        <v>0</v>
      </c>
      <c r="AP93" s="345">
        <f t="shared" si="33"/>
        <v>0</v>
      </c>
      <c r="AQ93" s="377">
        <f t="shared" si="33"/>
        <v>0</v>
      </c>
      <c r="AR93" s="613">
        <f t="shared" si="33"/>
        <v>0</v>
      </c>
      <c r="AS93" s="616">
        <f t="shared" si="33"/>
        <v>0</v>
      </c>
      <c r="AT93" s="613">
        <f t="shared" si="33"/>
        <v>0</v>
      </c>
      <c r="AU93" s="614">
        <f t="shared" si="33"/>
        <v>0</v>
      </c>
      <c r="AV93" s="618">
        <f t="shared" si="33"/>
        <v>0</v>
      </c>
      <c r="AW93" s="619">
        <f t="shared" si="33"/>
        <v>0</v>
      </c>
      <c r="AX93" s="618">
        <f t="shared" si="33"/>
        <v>0</v>
      </c>
      <c r="AY93" s="613">
        <f t="shared" si="33"/>
        <v>0</v>
      </c>
      <c r="AZ93" s="615">
        <f t="shared" si="33"/>
        <v>0</v>
      </c>
      <c r="BA93" s="619">
        <f t="shared" si="33"/>
        <v>0</v>
      </c>
      <c r="BB93" s="620">
        <f t="shared" si="33"/>
        <v>0</v>
      </c>
      <c r="BC93" s="128"/>
    </row>
    <row r="94" spans="1:58" ht="49.5" hidden="1" customHeight="1" thickBot="1">
      <c r="A94" s="2141" t="s">
        <v>36</v>
      </c>
      <c r="B94" s="2142"/>
      <c r="C94" s="2271" t="s">
        <v>113</v>
      </c>
      <c r="D94" s="2194"/>
      <c r="E94" s="2187"/>
      <c r="F94" s="2167"/>
      <c r="G94" s="1191" t="s">
        <v>49</v>
      </c>
      <c r="H94" s="1266"/>
      <c r="I94" s="433"/>
      <c r="J94" s="485"/>
      <c r="K94" s="485"/>
      <c r="L94" s="434"/>
      <c r="M94" s="434"/>
      <c r="N94" s="1266"/>
      <c r="O94" s="434"/>
      <c r="P94" s="434"/>
      <c r="Q94" s="485"/>
      <c r="R94" s="434"/>
      <c r="S94" s="1528"/>
      <c r="T94" s="368"/>
      <c r="U94" s="367"/>
      <c r="V94" s="633"/>
      <c r="W94" s="368"/>
      <c r="X94" s="367"/>
      <c r="Y94" s="623"/>
      <c r="Z94" s="368"/>
      <c r="AA94" s="369"/>
      <c r="AB94" s="369"/>
      <c r="AC94" s="622"/>
      <c r="AD94" s="644"/>
      <c r="AE94" s="622"/>
      <c r="AF94" s="368"/>
      <c r="AG94" s="623"/>
      <c r="AH94" s="368"/>
      <c r="AI94" s="622"/>
      <c r="AJ94" s="643"/>
      <c r="AK94" s="368"/>
      <c r="AL94" s="367"/>
      <c r="AM94" s="369"/>
      <c r="AN94" s="368"/>
      <c r="AO94" s="368"/>
      <c r="AP94" s="368"/>
      <c r="AQ94" s="368"/>
      <c r="AR94" s="367"/>
      <c r="AS94" s="370"/>
      <c r="AT94" s="367"/>
      <c r="AU94" s="369"/>
      <c r="AV94" s="368"/>
      <c r="AW94" s="623"/>
      <c r="AX94" s="368"/>
      <c r="AY94" s="367"/>
      <c r="AZ94" s="624"/>
      <c r="BA94" s="623"/>
      <c r="BB94" s="625"/>
      <c r="BC94" s="211"/>
      <c r="BD94" s="412"/>
      <c r="BE94" s="412">
        <f>SUM(AN94:AZ94)</f>
        <v>0</v>
      </c>
      <c r="BF94" s="412"/>
    </row>
    <row r="95" spans="1:58" ht="49.5" hidden="1" customHeight="1" thickBot="1">
      <c r="A95" s="1134"/>
      <c r="B95" s="99"/>
      <c r="C95" s="2272"/>
      <c r="D95" s="2196"/>
      <c r="E95" s="2189"/>
      <c r="F95" s="2168"/>
      <c r="G95" s="1194" t="s">
        <v>48</v>
      </c>
      <c r="H95" s="1338"/>
      <c r="I95" s="431"/>
      <c r="J95" s="486"/>
      <c r="K95" s="486"/>
      <c r="L95" s="432"/>
      <c r="M95" s="432"/>
      <c r="N95" s="1338"/>
      <c r="O95" s="432"/>
      <c r="P95" s="432"/>
      <c r="Q95" s="486"/>
      <c r="R95" s="432"/>
      <c r="S95" s="1529"/>
      <c r="T95" s="237"/>
      <c r="U95" s="236"/>
      <c r="V95" s="238"/>
      <c r="W95" s="237"/>
      <c r="X95" s="236"/>
      <c r="Y95" s="350"/>
      <c r="Z95" s="237"/>
      <c r="AA95" s="238"/>
      <c r="AB95" s="238"/>
      <c r="AC95" s="237"/>
      <c r="AD95" s="350"/>
      <c r="AE95" s="237"/>
      <c r="AF95" s="237"/>
      <c r="AG95" s="350"/>
      <c r="AH95" s="237"/>
      <c r="AI95" s="237"/>
      <c r="AJ95" s="238"/>
      <c r="AK95" s="237"/>
      <c r="AL95" s="236"/>
      <c r="AM95" s="238"/>
      <c r="AN95" s="237"/>
      <c r="AO95" s="237"/>
      <c r="AP95" s="237"/>
      <c r="AQ95" s="237"/>
      <c r="AR95" s="236"/>
      <c r="AS95" s="235"/>
      <c r="AT95" s="236"/>
      <c r="AU95" s="238"/>
      <c r="AV95" s="237"/>
      <c r="AW95" s="350"/>
      <c r="AX95" s="237"/>
      <c r="AY95" s="236"/>
      <c r="AZ95" s="387"/>
      <c r="BA95" s="420"/>
      <c r="BB95" s="419"/>
      <c r="BC95" s="128"/>
      <c r="BD95" s="412"/>
      <c r="BE95" s="412">
        <f>SUM(AF95:AZ95)</f>
        <v>0</v>
      </c>
      <c r="BF95" s="412"/>
    </row>
    <row r="96" spans="1:58" ht="49.5" hidden="1" customHeight="1" thickBot="1">
      <c r="A96" s="2170" t="s">
        <v>112</v>
      </c>
      <c r="B96" s="2171"/>
      <c r="C96" s="2273"/>
      <c r="D96" s="2222"/>
      <c r="E96" s="2192"/>
      <c r="F96" s="2169"/>
      <c r="G96" s="394" t="s">
        <v>45</v>
      </c>
      <c r="H96" s="1175"/>
      <c r="I96" s="1127"/>
      <c r="J96" s="1097"/>
      <c r="K96" s="1097"/>
      <c r="L96" s="1109"/>
      <c r="M96" s="1109"/>
      <c r="N96" s="1175"/>
      <c r="O96" s="1109"/>
      <c r="P96" s="1109"/>
      <c r="Q96" s="1097"/>
      <c r="R96" s="1109"/>
      <c r="S96" s="383"/>
      <c r="T96" s="345"/>
      <c r="U96" s="347"/>
      <c r="V96" s="346"/>
      <c r="W96" s="345"/>
      <c r="X96" s="347"/>
      <c r="Y96" s="383"/>
      <c r="Z96" s="345"/>
      <c r="AA96" s="346"/>
      <c r="AB96" s="346"/>
      <c r="AC96" s="345"/>
      <c r="AD96" s="383"/>
      <c r="AE96" s="345"/>
      <c r="AF96" s="345"/>
      <c r="AG96" s="383"/>
      <c r="AH96" s="345"/>
      <c r="AI96" s="345"/>
      <c r="AJ96" s="346"/>
      <c r="AK96" s="345"/>
      <c r="AL96" s="347"/>
      <c r="AM96" s="346"/>
      <c r="AN96" s="345"/>
      <c r="AO96" s="345"/>
      <c r="AP96" s="345"/>
      <c r="AQ96" s="345"/>
      <c r="AR96" s="347"/>
      <c r="AS96" s="348"/>
      <c r="AT96" s="347"/>
      <c r="AU96" s="346"/>
      <c r="AV96" s="345"/>
      <c r="AW96" s="383"/>
      <c r="AX96" s="345"/>
      <c r="AY96" s="347"/>
      <c r="AZ96" s="349"/>
      <c r="BA96" s="383"/>
      <c r="BB96" s="382"/>
      <c r="BC96" s="159"/>
      <c r="BD96" s="418"/>
      <c r="BE96" s="418">
        <f>SUM(AF96:AZ96)</f>
        <v>0</v>
      </c>
      <c r="BF96" s="2"/>
    </row>
    <row r="97" spans="1:58" ht="49.5" hidden="1" customHeight="1" thickBot="1">
      <c r="A97" s="2139" t="s">
        <v>44</v>
      </c>
      <c r="B97" s="2140"/>
      <c r="C97" s="2144" t="s">
        <v>43</v>
      </c>
      <c r="D97" s="2144"/>
      <c r="E97" s="2145"/>
      <c r="F97" s="2146"/>
      <c r="G97" s="2144"/>
      <c r="H97" s="1171"/>
      <c r="I97" s="255"/>
      <c r="J97" s="257"/>
      <c r="K97" s="257"/>
      <c r="L97" s="256"/>
      <c r="M97" s="256"/>
      <c r="N97" s="1171"/>
      <c r="O97" s="256"/>
      <c r="P97" s="256"/>
      <c r="Q97" s="257"/>
      <c r="R97" s="256"/>
      <c r="S97" s="585"/>
      <c r="T97" s="582"/>
      <c r="U97" s="579"/>
      <c r="V97" s="580"/>
      <c r="W97" s="582"/>
      <c r="X97" s="579"/>
      <c r="Y97" s="585"/>
      <c r="Z97" s="582"/>
      <c r="AA97" s="580"/>
      <c r="AB97" s="580"/>
      <c r="AC97" s="582"/>
      <c r="AD97" s="585"/>
      <c r="AE97" s="582"/>
      <c r="AF97" s="582"/>
      <c r="AG97" s="585"/>
      <c r="AH97" s="582"/>
      <c r="AI97" s="582"/>
      <c r="AJ97" s="580"/>
      <c r="AK97" s="582"/>
      <c r="AL97" s="579"/>
      <c r="AM97" s="580"/>
      <c r="AN97" s="582"/>
      <c r="AO97" s="582"/>
      <c r="AP97" s="582"/>
      <c r="AQ97" s="582"/>
      <c r="AR97" s="579"/>
      <c r="AS97" s="578"/>
      <c r="AT97" s="579"/>
      <c r="AU97" s="580"/>
      <c r="AV97" s="582"/>
      <c r="AW97" s="585"/>
      <c r="AX97" s="582"/>
      <c r="AY97" s="579"/>
      <c r="AZ97" s="581"/>
      <c r="BA97" s="585"/>
      <c r="BB97" s="586"/>
      <c r="BC97" s="587"/>
      <c r="BD97" s="418"/>
      <c r="BE97" s="418"/>
      <c r="BF97" s="2"/>
    </row>
    <row r="98" spans="1:58" ht="49.5" hidden="1" customHeight="1" thickBot="1">
      <c r="A98" s="2141"/>
      <c r="B98" s="2142"/>
      <c r="C98" s="2148" t="s">
        <v>42</v>
      </c>
      <c r="D98" s="2148"/>
      <c r="E98" s="2149"/>
      <c r="F98" s="2141"/>
      <c r="G98" s="2102"/>
      <c r="H98" s="420"/>
      <c r="I98" s="245"/>
      <c r="J98" s="247"/>
      <c r="K98" s="247"/>
      <c r="L98" s="246"/>
      <c r="M98" s="246"/>
      <c r="N98" s="420"/>
      <c r="O98" s="246"/>
      <c r="P98" s="246"/>
      <c r="Q98" s="247"/>
      <c r="R98" s="246"/>
      <c r="S98" s="649"/>
      <c r="T98" s="365"/>
      <c r="U98" s="1104"/>
      <c r="V98" s="366"/>
      <c r="W98" s="365"/>
      <c r="X98" s="1104"/>
      <c r="Y98" s="590"/>
      <c r="Z98" s="365"/>
      <c r="AA98" s="366"/>
      <c r="AB98" s="366"/>
      <c r="AC98" s="365"/>
      <c r="AD98" s="590"/>
      <c r="AE98" s="365"/>
      <c r="AF98" s="365"/>
      <c r="AG98" s="590"/>
      <c r="AH98" s="365"/>
      <c r="AI98" s="365"/>
      <c r="AJ98" s="366"/>
      <c r="AK98" s="365"/>
      <c r="AL98" s="1104"/>
      <c r="AM98" s="366"/>
      <c r="AN98" s="365"/>
      <c r="AO98" s="365"/>
      <c r="AP98" s="365"/>
      <c r="AQ98" s="365"/>
      <c r="AR98" s="1104"/>
      <c r="AS98" s="364"/>
      <c r="AT98" s="1104"/>
      <c r="AU98" s="366"/>
      <c r="AV98" s="365"/>
      <c r="AW98" s="590"/>
      <c r="AX98" s="365"/>
      <c r="AY98" s="1104"/>
      <c r="AZ98" s="1112"/>
      <c r="BA98" s="437"/>
      <c r="BB98" s="1114"/>
      <c r="BC98" s="627"/>
      <c r="BD98" s="413"/>
      <c r="BE98" s="412"/>
      <c r="BF98" s="412"/>
    </row>
    <row r="99" spans="1:58" ht="49.5" hidden="1" customHeight="1" thickBot="1">
      <c r="A99" s="2098"/>
      <c r="B99" s="2143"/>
      <c r="C99" s="2254" t="s">
        <v>41</v>
      </c>
      <c r="D99" s="2254"/>
      <c r="E99" s="2255"/>
      <c r="F99" s="2152"/>
      <c r="G99" s="2181"/>
      <c r="H99" s="350"/>
      <c r="I99" s="236"/>
      <c r="J99" s="238"/>
      <c r="K99" s="238"/>
      <c r="L99" s="237"/>
      <c r="M99" s="237"/>
      <c r="N99" s="350"/>
      <c r="O99" s="237"/>
      <c r="P99" s="237"/>
      <c r="Q99" s="238"/>
      <c r="R99" s="237"/>
      <c r="S99" s="630"/>
      <c r="T99" s="406"/>
      <c r="U99" s="405"/>
      <c r="V99" s="407"/>
      <c r="W99" s="406"/>
      <c r="X99" s="405"/>
      <c r="Y99" s="403"/>
      <c r="Z99" s="406"/>
      <c r="AA99" s="407"/>
      <c r="AB99" s="407"/>
      <c r="AC99" s="406"/>
      <c r="AD99" s="403"/>
      <c r="AE99" s="406"/>
      <c r="AF99" s="406"/>
      <c r="AG99" s="403"/>
      <c r="AH99" s="406"/>
      <c r="AI99" s="406"/>
      <c r="AJ99" s="407"/>
      <c r="AK99" s="406"/>
      <c r="AL99" s="405"/>
      <c r="AM99" s="407"/>
      <c r="AN99" s="406"/>
      <c r="AO99" s="406"/>
      <c r="AP99" s="406"/>
      <c r="AQ99" s="406"/>
      <c r="AR99" s="405"/>
      <c r="AS99" s="408"/>
      <c r="AT99" s="405"/>
      <c r="AU99" s="407"/>
      <c r="AV99" s="406"/>
      <c r="AW99" s="403"/>
      <c r="AX99" s="406"/>
      <c r="AY99" s="405"/>
      <c r="AZ99" s="629"/>
      <c r="BA99" s="630"/>
      <c r="BB99" s="631"/>
      <c r="BC99" s="632"/>
      <c r="BD99" s="413"/>
      <c r="BE99" s="412"/>
      <c r="BF99" s="412"/>
    </row>
    <row r="100" spans="1:58" ht="49.5" hidden="1" customHeight="1" thickBot="1">
      <c r="A100" s="1129" t="s">
        <v>28</v>
      </c>
      <c r="B100" s="775"/>
      <c r="C100" s="2306" t="s">
        <v>111</v>
      </c>
      <c r="D100" s="2307"/>
      <c r="E100" s="2308"/>
      <c r="F100" s="2167"/>
      <c r="G100" s="1188" t="s">
        <v>49</v>
      </c>
      <c r="H100" s="572"/>
      <c r="I100" s="427"/>
      <c r="J100" s="483"/>
      <c r="K100" s="483"/>
      <c r="L100" s="425"/>
      <c r="M100" s="425"/>
      <c r="N100" s="572"/>
      <c r="O100" s="425"/>
      <c r="P100" s="425"/>
      <c r="Q100" s="483"/>
      <c r="R100" s="425"/>
      <c r="S100" s="1523"/>
      <c r="T100" s="1503"/>
      <c r="U100" s="564"/>
      <c r="V100" s="633"/>
      <c r="W100" s="1506"/>
      <c r="X100" s="566"/>
      <c r="Y100" s="570"/>
      <c r="Z100" s="568"/>
      <c r="AA100" s="567"/>
      <c r="AB100" s="567"/>
      <c r="AC100" s="568"/>
      <c r="AD100" s="570"/>
      <c r="AE100" s="568"/>
      <c r="AF100" s="568"/>
      <c r="AG100" s="570"/>
      <c r="AH100" s="568"/>
      <c r="AI100" s="568"/>
      <c r="AJ100" s="567"/>
      <c r="AK100" s="568"/>
      <c r="AL100" s="566"/>
      <c r="AM100" s="567"/>
      <c r="AN100" s="568"/>
      <c r="AO100" s="568"/>
      <c r="AP100" s="568"/>
      <c r="AQ100" s="568"/>
      <c r="AR100" s="566"/>
      <c r="AS100" s="569"/>
      <c r="AT100" s="566"/>
      <c r="AU100" s="567"/>
      <c r="AV100" s="368"/>
      <c r="AW100" s="570"/>
      <c r="AX100" s="568"/>
      <c r="AY100" s="566"/>
      <c r="AZ100" s="571"/>
      <c r="BA100" s="570"/>
      <c r="BB100" s="635"/>
      <c r="BC100" s="636"/>
      <c r="BD100" s="413"/>
      <c r="BE100" s="412"/>
      <c r="BF100" s="412"/>
    </row>
    <row r="101" spans="1:58" ht="49.5" hidden="1" customHeight="1" thickBot="1">
      <c r="A101" s="1134"/>
      <c r="B101" s="99"/>
      <c r="C101" s="2309"/>
      <c r="D101" s="2310"/>
      <c r="E101" s="2311"/>
      <c r="F101" s="2168"/>
      <c r="G101" s="1189" t="s">
        <v>48</v>
      </c>
      <c r="H101" s="1174"/>
      <c r="I101" s="285"/>
      <c r="J101" s="488"/>
      <c r="K101" s="488"/>
      <c r="L101" s="487"/>
      <c r="M101" s="487"/>
      <c r="N101" s="1174"/>
      <c r="O101" s="487"/>
      <c r="P101" s="487"/>
      <c r="Q101" s="488"/>
      <c r="R101" s="487"/>
      <c r="S101" s="1533"/>
      <c r="T101" s="1504"/>
      <c r="U101" s="276"/>
      <c r="V101" s="238"/>
      <c r="W101" s="277"/>
      <c r="X101" s="276"/>
      <c r="Y101" s="274"/>
      <c r="Z101" s="277"/>
      <c r="AA101" s="278"/>
      <c r="AB101" s="278"/>
      <c r="AC101" s="277"/>
      <c r="AD101" s="274"/>
      <c r="AE101" s="277"/>
      <c r="AF101" s="277"/>
      <c r="AG101" s="274"/>
      <c r="AH101" s="277"/>
      <c r="AI101" s="277"/>
      <c r="AJ101" s="278"/>
      <c r="AK101" s="277"/>
      <c r="AL101" s="276"/>
      <c r="AM101" s="278"/>
      <c r="AN101" s="277"/>
      <c r="AO101" s="277"/>
      <c r="AP101" s="277"/>
      <c r="AQ101" s="277"/>
      <c r="AR101" s="276"/>
      <c r="AS101" s="279"/>
      <c r="AT101" s="276"/>
      <c r="AU101" s="278"/>
      <c r="AV101" s="237"/>
      <c r="AW101" s="274"/>
      <c r="AX101" s="416"/>
      <c r="AY101" s="1119"/>
      <c r="AZ101" s="415"/>
      <c r="BA101" s="414"/>
      <c r="BB101" s="1166"/>
      <c r="BC101" s="186"/>
      <c r="BD101" s="413"/>
      <c r="BE101" s="412"/>
      <c r="BF101" s="412"/>
    </row>
    <row r="102" spans="1:58" ht="49.5" hidden="1" customHeight="1" thickBot="1">
      <c r="A102" s="2170" t="s">
        <v>110</v>
      </c>
      <c r="B102" s="2171"/>
      <c r="C102" s="2312"/>
      <c r="D102" s="2313"/>
      <c r="E102" s="2314"/>
      <c r="F102" s="2169"/>
      <c r="G102" s="394" t="s">
        <v>45</v>
      </c>
      <c r="H102" s="1175"/>
      <c r="I102" s="1127"/>
      <c r="J102" s="1097"/>
      <c r="K102" s="1097"/>
      <c r="L102" s="1109"/>
      <c r="M102" s="1109"/>
      <c r="N102" s="1175"/>
      <c r="O102" s="1109"/>
      <c r="P102" s="1109"/>
      <c r="Q102" s="1097"/>
      <c r="R102" s="1109"/>
      <c r="S102" s="383"/>
      <c r="T102" s="345"/>
      <c r="U102" s="347"/>
      <c r="V102" s="346"/>
      <c r="W102" s="345"/>
      <c r="X102" s="347"/>
      <c r="Y102" s="383"/>
      <c r="Z102" s="345"/>
      <c r="AA102" s="346"/>
      <c r="AB102" s="346"/>
      <c r="AC102" s="345"/>
      <c r="AD102" s="383"/>
      <c r="AE102" s="345"/>
      <c r="AF102" s="345"/>
      <c r="AG102" s="383"/>
      <c r="AH102" s="345"/>
      <c r="AI102" s="345"/>
      <c r="AJ102" s="346"/>
      <c r="AK102" s="345"/>
      <c r="AL102" s="347"/>
      <c r="AM102" s="346"/>
      <c r="AN102" s="345"/>
      <c r="AO102" s="345"/>
      <c r="AP102" s="345"/>
      <c r="AQ102" s="345"/>
      <c r="AR102" s="347"/>
      <c r="AS102" s="348"/>
      <c r="AT102" s="347"/>
      <c r="AU102" s="346"/>
      <c r="AV102" s="345"/>
      <c r="AW102" s="383"/>
      <c r="AX102" s="345"/>
      <c r="AY102" s="347"/>
      <c r="AZ102" s="349"/>
      <c r="BA102" s="383"/>
      <c r="BB102" s="382"/>
      <c r="BC102" s="159"/>
      <c r="BD102" s="413"/>
      <c r="BE102" s="412"/>
      <c r="BF102" s="412"/>
    </row>
    <row r="103" spans="1:58" ht="49.5" hidden="1" customHeight="1" thickBot="1">
      <c r="A103" s="2139" t="s">
        <v>44</v>
      </c>
      <c r="B103" s="2140"/>
      <c r="C103" s="2144" t="s">
        <v>43</v>
      </c>
      <c r="D103" s="2144"/>
      <c r="E103" s="2145"/>
      <c r="F103" s="2146"/>
      <c r="G103" s="2144"/>
      <c r="H103" s="1171"/>
      <c r="I103" s="255"/>
      <c r="J103" s="257"/>
      <c r="K103" s="257"/>
      <c r="L103" s="256"/>
      <c r="M103" s="256"/>
      <c r="N103" s="1171"/>
      <c r="O103" s="256"/>
      <c r="P103" s="256"/>
      <c r="Q103" s="257"/>
      <c r="R103" s="256"/>
      <c r="S103" s="585"/>
      <c r="T103" s="582"/>
      <c r="U103" s="579"/>
      <c r="V103" s="580"/>
      <c r="W103" s="582"/>
      <c r="X103" s="579"/>
      <c r="Y103" s="1171"/>
      <c r="Z103" s="256"/>
      <c r="AA103" s="257"/>
      <c r="AB103" s="580"/>
      <c r="AC103" s="582"/>
      <c r="AD103" s="585"/>
      <c r="AE103" s="582"/>
      <c r="AF103" s="582"/>
      <c r="AG103" s="585"/>
      <c r="AH103" s="582"/>
      <c r="AI103" s="582"/>
      <c r="AJ103" s="580"/>
      <c r="AK103" s="582"/>
      <c r="AL103" s="579"/>
      <c r="AM103" s="580"/>
      <c r="AN103" s="582"/>
      <c r="AO103" s="582"/>
      <c r="AP103" s="582"/>
      <c r="AQ103" s="582"/>
      <c r="AR103" s="579"/>
      <c r="AS103" s="578"/>
      <c r="AT103" s="579"/>
      <c r="AU103" s="580"/>
      <c r="AV103" s="582"/>
      <c r="AW103" s="585"/>
      <c r="AX103" s="582"/>
      <c r="AY103" s="579"/>
      <c r="AZ103" s="581"/>
      <c r="BA103" s="585"/>
      <c r="BB103" s="586"/>
      <c r="BC103" s="587"/>
      <c r="BD103" s="413"/>
      <c r="BE103" s="412"/>
      <c r="BF103" s="412"/>
    </row>
    <row r="104" spans="1:58" ht="49.5" hidden="1" customHeight="1" thickBot="1">
      <c r="A104" s="2141"/>
      <c r="B104" s="2142"/>
      <c r="C104" s="2148" t="s">
        <v>42</v>
      </c>
      <c r="D104" s="2148"/>
      <c r="E104" s="2149"/>
      <c r="F104" s="2141"/>
      <c r="G104" s="2102"/>
      <c r="H104" s="420"/>
      <c r="I104" s="245"/>
      <c r="J104" s="247"/>
      <c r="K104" s="247"/>
      <c r="L104" s="246"/>
      <c r="M104" s="246"/>
      <c r="N104" s="420"/>
      <c r="O104" s="246"/>
      <c r="P104" s="246"/>
      <c r="Q104" s="247"/>
      <c r="R104" s="246"/>
      <c r="S104" s="1534"/>
      <c r="T104" s="1507"/>
      <c r="U104" s="1113"/>
      <c r="V104" s="333"/>
      <c r="W104" s="332"/>
      <c r="X104" s="1113"/>
      <c r="Y104" s="420"/>
      <c r="Z104" s="246"/>
      <c r="AA104" s="247"/>
      <c r="AB104" s="333"/>
      <c r="AC104" s="332"/>
      <c r="AD104" s="437"/>
      <c r="AE104" s="332"/>
      <c r="AF104" s="332"/>
      <c r="AG104" s="437"/>
      <c r="AH104" s="332"/>
      <c r="AI104" s="332"/>
      <c r="AJ104" s="333"/>
      <c r="AK104" s="332"/>
      <c r="AL104" s="1113"/>
      <c r="AM104" s="333"/>
      <c r="AN104" s="332"/>
      <c r="AO104" s="332"/>
      <c r="AP104" s="332"/>
      <c r="AQ104" s="332"/>
      <c r="AR104" s="1113"/>
      <c r="AS104" s="331"/>
      <c r="AT104" s="1113"/>
      <c r="AU104" s="333"/>
      <c r="AV104" s="332"/>
      <c r="AW104" s="437"/>
      <c r="AX104" s="332"/>
      <c r="AY104" s="1113"/>
      <c r="AZ104" s="1112"/>
      <c r="BA104" s="437"/>
      <c r="BB104" s="1114"/>
      <c r="BC104" s="627"/>
      <c r="BD104" s="413"/>
      <c r="BE104" s="412"/>
      <c r="BF104" s="412"/>
    </row>
    <row r="105" spans="1:58" ht="49.5" hidden="1" customHeight="1" thickBot="1">
      <c r="A105" s="2315"/>
      <c r="B105" s="2316"/>
      <c r="C105" s="2150" t="s">
        <v>41</v>
      </c>
      <c r="D105" s="2150"/>
      <c r="E105" s="2151"/>
      <c r="F105" s="2300"/>
      <c r="G105" s="2150"/>
      <c r="H105" s="350"/>
      <c r="I105" s="236"/>
      <c r="J105" s="238"/>
      <c r="K105" s="238"/>
      <c r="L105" s="237"/>
      <c r="M105" s="237"/>
      <c r="N105" s="350"/>
      <c r="O105" s="237"/>
      <c r="P105" s="237"/>
      <c r="Q105" s="238"/>
      <c r="R105" s="237"/>
      <c r="S105" s="1535"/>
      <c r="T105" s="639"/>
      <c r="U105" s="628"/>
      <c r="V105" s="637"/>
      <c r="W105" s="639"/>
      <c r="X105" s="628"/>
      <c r="Y105" s="350"/>
      <c r="Z105" s="237"/>
      <c r="AA105" s="238"/>
      <c r="AB105" s="637"/>
      <c r="AC105" s="639"/>
      <c r="AD105" s="630"/>
      <c r="AE105" s="639"/>
      <c r="AF105" s="639"/>
      <c r="AG105" s="630"/>
      <c r="AH105" s="639"/>
      <c r="AI105" s="639"/>
      <c r="AJ105" s="637"/>
      <c r="AK105" s="639"/>
      <c r="AL105" s="628"/>
      <c r="AM105" s="637"/>
      <c r="AN105" s="639"/>
      <c r="AO105" s="639"/>
      <c r="AP105" s="639"/>
      <c r="AQ105" s="639"/>
      <c r="AR105" s="628"/>
      <c r="AS105" s="638"/>
      <c r="AT105" s="628"/>
      <c r="AU105" s="637"/>
      <c r="AV105" s="639"/>
      <c r="AW105" s="630"/>
      <c r="AX105" s="639"/>
      <c r="AY105" s="628"/>
      <c r="AZ105" s="629"/>
      <c r="BA105" s="630"/>
      <c r="BB105" s="631"/>
      <c r="BC105" s="632"/>
      <c r="BD105" s="413"/>
      <c r="BE105" s="412"/>
      <c r="BF105" s="412"/>
    </row>
    <row r="106" spans="1:58" ht="49.5" hidden="1" customHeight="1" thickBot="1">
      <c r="A106" s="1164"/>
      <c r="B106" s="66"/>
      <c r="C106" s="2130" t="s">
        <v>109</v>
      </c>
      <c r="D106" s="2096"/>
      <c r="E106" s="2096"/>
      <c r="F106" s="2096"/>
      <c r="G106" s="2096"/>
      <c r="H106" s="690"/>
      <c r="I106" s="409"/>
      <c r="J106" s="411"/>
      <c r="K106" s="411"/>
      <c r="L106" s="410"/>
      <c r="M106" s="410"/>
      <c r="N106" s="690"/>
      <c r="O106" s="410"/>
      <c r="P106" s="410"/>
      <c r="Q106" s="411"/>
      <c r="R106" s="410"/>
      <c r="S106" s="1536"/>
      <c r="T106" s="1508"/>
      <c r="U106" s="640"/>
      <c r="V106" s="643"/>
      <c r="W106" s="622"/>
      <c r="X106" s="640"/>
      <c r="Y106" s="623"/>
      <c r="Z106" s="368"/>
      <c r="AA106" s="369"/>
      <c r="AB106" s="643"/>
      <c r="AC106" s="622"/>
      <c r="AD106" s="644"/>
      <c r="AE106" s="622"/>
      <c r="AF106" s="622"/>
      <c r="AG106" s="644"/>
      <c r="AH106" s="622"/>
      <c r="AI106" s="622"/>
      <c r="AJ106" s="643"/>
      <c r="AK106" s="622"/>
      <c r="AL106" s="640"/>
      <c r="AM106" s="643"/>
      <c r="AN106" s="622"/>
      <c r="AO106" s="622"/>
      <c r="AP106" s="622"/>
      <c r="AQ106" s="622"/>
      <c r="AR106" s="640"/>
      <c r="AS106" s="642"/>
      <c r="AT106" s="640"/>
      <c r="AU106" s="643"/>
      <c r="AV106" s="622"/>
      <c r="AW106" s="644"/>
      <c r="AX106" s="622"/>
      <c r="AY106" s="640"/>
      <c r="AZ106" s="641"/>
      <c r="BA106" s="644"/>
      <c r="BB106" s="645"/>
      <c r="BC106" s="646"/>
    </row>
    <row r="107" spans="1:58" ht="49.5" hidden="1" customHeight="1" thickBot="1">
      <c r="A107" s="1134"/>
      <c r="B107" s="99"/>
      <c r="C107" s="177"/>
      <c r="D107" s="2301" t="s">
        <v>50</v>
      </c>
      <c r="E107" s="2301"/>
      <c r="F107" s="2301"/>
      <c r="G107" s="2301"/>
      <c r="H107" s="437"/>
      <c r="I107" s="1113"/>
      <c r="J107" s="333"/>
      <c r="K107" s="333"/>
      <c r="L107" s="332"/>
      <c r="M107" s="332"/>
      <c r="N107" s="437"/>
      <c r="O107" s="332"/>
      <c r="P107" s="332"/>
      <c r="Q107" s="333"/>
      <c r="R107" s="365"/>
      <c r="S107" s="649"/>
      <c r="T107" s="648"/>
      <c r="U107" s="626"/>
      <c r="V107" s="589"/>
      <c r="W107" s="648"/>
      <c r="X107" s="626"/>
      <c r="Y107" s="590"/>
      <c r="Z107" s="365"/>
      <c r="AA107" s="366"/>
      <c r="AB107" s="589"/>
      <c r="AC107" s="648"/>
      <c r="AD107" s="649"/>
      <c r="AE107" s="648"/>
      <c r="AF107" s="648"/>
      <c r="AG107" s="649"/>
      <c r="AH107" s="648"/>
      <c r="AI107" s="648"/>
      <c r="AJ107" s="589"/>
      <c r="AK107" s="648"/>
      <c r="AL107" s="626"/>
      <c r="AM107" s="589"/>
      <c r="AN107" s="648"/>
      <c r="AO107" s="648"/>
      <c r="AP107" s="648"/>
      <c r="AQ107" s="648"/>
      <c r="AR107" s="626"/>
      <c r="AS107" s="588"/>
      <c r="AT107" s="626"/>
      <c r="AU107" s="589"/>
      <c r="AV107" s="648"/>
      <c r="AW107" s="649"/>
      <c r="AX107" s="648"/>
      <c r="AY107" s="626"/>
      <c r="AZ107" s="647"/>
      <c r="BA107" s="649"/>
      <c r="BB107" s="650"/>
      <c r="BC107" s="651"/>
    </row>
    <row r="108" spans="1:58" ht="49.5" hidden="1" customHeight="1" thickBot="1">
      <c r="A108" s="1143"/>
      <c r="B108" s="1144"/>
      <c r="C108" s="1146"/>
      <c r="D108" s="2254" t="s">
        <v>51</v>
      </c>
      <c r="E108" s="2254"/>
      <c r="F108" s="2254"/>
      <c r="G108" s="2254"/>
      <c r="H108" s="1172"/>
      <c r="I108" s="1108"/>
      <c r="J108" s="340"/>
      <c r="K108" s="340"/>
      <c r="L108" s="339"/>
      <c r="M108" s="339"/>
      <c r="N108" s="1172"/>
      <c r="O108" s="339"/>
      <c r="P108" s="339"/>
      <c r="Q108" s="340"/>
      <c r="R108" s="339"/>
      <c r="S108" s="403"/>
      <c r="T108" s="406"/>
      <c r="U108" s="405"/>
      <c r="V108" s="407"/>
      <c r="W108" s="406"/>
      <c r="X108" s="405"/>
      <c r="Y108" s="403"/>
      <c r="Z108" s="406"/>
      <c r="AA108" s="407"/>
      <c r="AB108" s="407"/>
      <c r="AC108" s="406"/>
      <c r="AD108" s="403"/>
      <c r="AE108" s="406"/>
      <c r="AF108" s="406"/>
      <c r="AG108" s="403"/>
      <c r="AH108" s="406"/>
      <c r="AI108" s="406"/>
      <c r="AJ108" s="407"/>
      <c r="AK108" s="406"/>
      <c r="AL108" s="405"/>
      <c r="AM108" s="407"/>
      <c r="AN108" s="406"/>
      <c r="AO108" s="406"/>
      <c r="AP108" s="406"/>
      <c r="AQ108" s="406"/>
      <c r="AR108" s="405"/>
      <c r="AS108" s="408"/>
      <c r="AT108" s="405"/>
      <c r="AU108" s="407"/>
      <c r="AV108" s="406"/>
      <c r="AW108" s="403"/>
      <c r="AX108" s="406"/>
      <c r="AY108" s="405"/>
      <c r="AZ108" s="404"/>
      <c r="BA108" s="403"/>
      <c r="BB108" s="402"/>
      <c r="BC108" s="401"/>
    </row>
    <row r="109" spans="1:58" ht="49.5" hidden="1" customHeight="1" thickBot="1">
      <c r="A109" s="2139" t="s">
        <v>44</v>
      </c>
      <c r="B109" s="2140"/>
      <c r="C109" s="2274" t="s">
        <v>108</v>
      </c>
      <c r="D109" s="2144"/>
      <c r="E109" s="2145"/>
      <c r="F109" s="2146"/>
      <c r="G109" s="2144"/>
      <c r="H109" s="437"/>
      <c r="I109" s="1113"/>
      <c r="J109" s="333"/>
      <c r="K109" s="333"/>
      <c r="L109" s="332"/>
      <c r="M109" s="332"/>
      <c r="N109" s="437"/>
      <c r="O109" s="332"/>
      <c r="P109" s="332"/>
      <c r="Q109" s="333"/>
      <c r="R109" s="332"/>
      <c r="S109" s="657"/>
      <c r="T109" s="656"/>
      <c r="U109" s="652"/>
      <c r="V109" s="653"/>
      <c r="W109" s="656"/>
      <c r="X109" s="652"/>
      <c r="Y109" s="657"/>
      <c r="Z109" s="656"/>
      <c r="AA109" s="653"/>
      <c r="AB109" s="653"/>
      <c r="AC109" s="656"/>
      <c r="AD109" s="657"/>
      <c r="AE109" s="656"/>
      <c r="AF109" s="656"/>
      <c r="AG109" s="657"/>
      <c r="AH109" s="656"/>
      <c r="AI109" s="656"/>
      <c r="AJ109" s="653"/>
      <c r="AK109" s="656"/>
      <c r="AL109" s="652"/>
      <c r="AM109" s="653"/>
      <c r="AN109" s="656"/>
      <c r="AO109" s="656"/>
      <c r="AP109" s="656"/>
      <c r="AQ109" s="656"/>
      <c r="AR109" s="652"/>
      <c r="AS109" s="655"/>
      <c r="AT109" s="652"/>
      <c r="AU109" s="653"/>
      <c r="AV109" s="656"/>
      <c r="AW109" s="657"/>
      <c r="AX109" s="656"/>
      <c r="AY109" s="652"/>
      <c r="AZ109" s="654"/>
      <c r="BA109" s="657"/>
      <c r="BB109" s="658"/>
      <c r="BC109" s="659"/>
    </row>
    <row r="110" spans="1:58" ht="49.5" hidden="1" customHeight="1" thickBot="1">
      <c r="A110" s="2141"/>
      <c r="B110" s="2142"/>
      <c r="C110" s="2302" t="s">
        <v>105</v>
      </c>
      <c r="D110" s="2303"/>
      <c r="E110" s="2304"/>
      <c r="F110" s="2305"/>
      <c r="G110" s="2303"/>
      <c r="H110" s="1336"/>
      <c r="I110" s="398"/>
      <c r="J110" s="400"/>
      <c r="K110" s="400"/>
      <c r="L110" s="399"/>
      <c r="M110" s="399"/>
      <c r="N110" s="1336"/>
      <c r="O110" s="399"/>
      <c r="P110" s="399"/>
      <c r="Q110" s="400"/>
      <c r="R110" s="399"/>
      <c r="S110" s="1324"/>
      <c r="T110" s="670"/>
      <c r="U110" s="662"/>
      <c r="V110" s="667"/>
      <c r="W110" s="669"/>
      <c r="X110" s="662"/>
      <c r="Y110" s="1324"/>
      <c r="Z110" s="665"/>
      <c r="AA110" s="664"/>
      <c r="AB110" s="664"/>
      <c r="AC110" s="665"/>
      <c r="AD110" s="1324"/>
      <c r="AE110" s="665"/>
      <c r="AF110" s="665"/>
      <c r="AG110" s="1324"/>
      <c r="AH110" s="665"/>
      <c r="AI110" s="665"/>
      <c r="AJ110" s="664"/>
      <c r="AK110" s="665"/>
      <c r="AL110" s="660"/>
      <c r="AM110" s="664"/>
      <c r="AN110" s="665"/>
      <c r="AO110" s="665"/>
      <c r="AP110" s="665"/>
      <c r="AQ110" s="665"/>
      <c r="AR110" s="660"/>
      <c r="AS110" s="666"/>
      <c r="AT110" s="662"/>
      <c r="AU110" s="667"/>
      <c r="AV110" s="332"/>
      <c r="AW110" s="668"/>
      <c r="AX110" s="669"/>
      <c r="AY110" s="662"/>
      <c r="AZ110" s="663"/>
      <c r="BA110" s="668"/>
      <c r="BB110" s="1114"/>
      <c r="BC110" s="627"/>
    </row>
    <row r="111" spans="1:58" ht="49.5" hidden="1" customHeight="1" thickBot="1">
      <c r="A111" s="2098"/>
      <c r="B111" s="2143"/>
      <c r="C111" s="2270" t="s">
        <v>41</v>
      </c>
      <c r="D111" s="2254"/>
      <c r="E111" s="2255"/>
      <c r="F111" s="2256"/>
      <c r="G111" s="2254"/>
      <c r="H111" s="1172"/>
      <c r="I111" s="1108"/>
      <c r="J111" s="340"/>
      <c r="K111" s="340"/>
      <c r="L111" s="339"/>
      <c r="M111" s="339"/>
      <c r="N111" s="1172"/>
      <c r="O111" s="339"/>
      <c r="P111" s="339"/>
      <c r="Q111" s="340"/>
      <c r="R111" s="339"/>
      <c r="S111" s="403"/>
      <c r="T111" s="406"/>
      <c r="U111" s="405"/>
      <c r="V111" s="407"/>
      <c r="W111" s="406"/>
      <c r="X111" s="405"/>
      <c r="Y111" s="403"/>
      <c r="Z111" s="406"/>
      <c r="AA111" s="407"/>
      <c r="AB111" s="407"/>
      <c r="AC111" s="406"/>
      <c r="AD111" s="403"/>
      <c r="AE111" s="406"/>
      <c r="AF111" s="406"/>
      <c r="AG111" s="403"/>
      <c r="AH111" s="406"/>
      <c r="AI111" s="406"/>
      <c r="AJ111" s="407"/>
      <c r="AK111" s="406"/>
      <c r="AL111" s="405"/>
      <c r="AM111" s="407"/>
      <c r="AN111" s="406"/>
      <c r="AO111" s="406"/>
      <c r="AP111" s="406"/>
      <c r="AQ111" s="406"/>
      <c r="AR111" s="405"/>
      <c r="AS111" s="408"/>
      <c r="AT111" s="405"/>
      <c r="AU111" s="407"/>
      <c r="AV111" s="406"/>
      <c r="AW111" s="403"/>
      <c r="AX111" s="406"/>
      <c r="AY111" s="405"/>
      <c r="AZ111" s="404"/>
      <c r="BA111" s="403"/>
      <c r="BB111" s="402"/>
      <c r="BC111" s="202"/>
    </row>
    <row r="112" spans="1:58" ht="49.5" hidden="1" customHeight="1" thickBot="1">
      <c r="A112" s="2139" t="s">
        <v>44</v>
      </c>
      <c r="B112" s="2140"/>
      <c r="C112" s="2274" t="s">
        <v>108</v>
      </c>
      <c r="D112" s="2144"/>
      <c r="E112" s="2145"/>
      <c r="F112" s="2146"/>
      <c r="G112" s="2144"/>
      <c r="H112" s="437"/>
      <c r="I112" s="1113"/>
      <c r="J112" s="333"/>
      <c r="K112" s="333"/>
      <c r="L112" s="332"/>
      <c r="M112" s="332"/>
      <c r="N112" s="437"/>
      <c r="O112" s="332"/>
      <c r="P112" s="332"/>
      <c r="Q112" s="333"/>
      <c r="R112" s="332"/>
      <c r="S112" s="1537"/>
      <c r="T112" s="656"/>
      <c r="U112" s="652"/>
      <c r="V112" s="653"/>
      <c r="W112" s="656"/>
      <c r="X112" s="652"/>
      <c r="Y112" s="657"/>
      <c r="Z112" s="656"/>
      <c r="AA112" s="653"/>
      <c r="AB112" s="653"/>
      <c r="AC112" s="656"/>
      <c r="AD112" s="657"/>
      <c r="AE112" s="656"/>
      <c r="AF112" s="656"/>
      <c r="AG112" s="657"/>
      <c r="AH112" s="656"/>
      <c r="AI112" s="656"/>
      <c r="AJ112" s="653"/>
      <c r="AK112" s="656"/>
      <c r="AL112" s="652"/>
      <c r="AM112" s="653"/>
      <c r="AN112" s="656"/>
      <c r="AO112" s="656"/>
      <c r="AP112" s="656"/>
      <c r="AQ112" s="656"/>
      <c r="AR112" s="652"/>
      <c r="AS112" s="655"/>
      <c r="AT112" s="652"/>
      <c r="AU112" s="653"/>
      <c r="AV112" s="656"/>
      <c r="AW112" s="657"/>
      <c r="AX112" s="656"/>
      <c r="AY112" s="652"/>
      <c r="AZ112" s="654"/>
      <c r="BA112" s="657"/>
      <c r="BB112" s="658"/>
      <c r="BC112" s="659"/>
    </row>
    <row r="113" spans="1:55" ht="49.5" hidden="1" customHeight="1" thickBot="1">
      <c r="A113" s="2141"/>
      <c r="B113" s="2142"/>
      <c r="C113" s="2269" t="s">
        <v>42</v>
      </c>
      <c r="D113" s="2148"/>
      <c r="E113" s="2149"/>
      <c r="F113" s="2275"/>
      <c r="G113" s="2148"/>
      <c r="H113" s="420"/>
      <c r="I113" s="245"/>
      <c r="J113" s="247"/>
      <c r="K113" s="247"/>
      <c r="L113" s="246"/>
      <c r="M113" s="246"/>
      <c r="N113" s="420"/>
      <c r="O113" s="246"/>
      <c r="P113" s="246"/>
      <c r="Q113" s="247"/>
      <c r="R113" s="246"/>
      <c r="S113" s="1538"/>
      <c r="T113" s="1509"/>
      <c r="U113" s="334"/>
      <c r="V113" s="1246"/>
      <c r="W113" s="332"/>
      <c r="X113" s="1113"/>
      <c r="Y113" s="1325"/>
      <c r="Z113" s="670"/>
      <c r="AA113" s="661"/>
      <c r="AB113" s="661"/>
      <c r="AC113" s="670"/>
      <c r="AD113" s="1325"/>
      <c r="AE113" s="670"/>
      <c r="AF113" s="670"/>
      <c r="AG113" s="1325"/>
      <c r="AH113" s="670"/>
      <c r="AI113" s="670"/>
      <c r="AJ113" s="661"/>
      <c r="AK113" s="670"/>
      <c r="AL113" s="671"/>
      <c r="AM113" s="661"/>
      <c r="AN113" s="670"/>
      <c r="AO113" s="670"/>
      <c r="AP113" s="670"/>
      <c r="AQ113" s="670"/>
      <c r="AR113" s="671"/>
      <c r="AS113" s="672"/>
      <c r="AT113" s="1113"/>
      <c r="AU113" s="333"/>
      <c r="AV113" s="332"/>
      <c r="AW113" s="437"/>
      <c r="AX113" s="332"/>
      <c r="AY113" s="1113"/>
      <c r="AZ113" s="1112"/>
      <c r="BA113" s="437"/>
      <c r="BB113" s="1114"/>
      <c r="BC113" s="627"/>
    </row>
    <row r="114" spans="1:55" ht="49.5" hidden="1" customHeight="1" thickBot="1">
      <c r="A114" s="2098"/>
      <c r="B114" s="2143"/>
      <c r="C114" s="2270" t="s">
        <v>41</v>
      </c>
      <c r="D114" s="2254"/>
      <c r="E114" s="2255"/>
      <c r="F114" s="2256"/>
      <c r="G114" s="2254"/>
      <c r="H114" s="1172"/>
      <c r="I114" s="1108"/>
      <c r="J114" s="340"/>
      <c r="K114" s="340"/>
      <c r="L114" s="339"/>
      <c r="M114" s="339"/>
      <c r="N114" s="1172"/>
      <c r="O114" s="339"/>
      <c r="P114" s="339"/>
      <c r="Q114" s="340"/>
      <c r="R114" s="339"/>
      <c r="S114" s="1535"/>
      <c r="T114" s="1510"/>
      <c r="U114" s="673"/>
      <c r="V114" s="1556"/>
      <c r="W114" s="406"/>
      <c r="X114" s="405"/>
      <c r="Y114" s="403"/>
      <c r="Z114" s="406"/>
      <c r="AA114" s="407"/>
      <c r="AB114" s="407"/>
      <c r="AC114" s="406"/>
      <c r="AD114" s="403"/>
      <c r="AE114" s="406"/>
      <c r="AF114" s="406"/>
      <c r="AG114" s="403"/>
      <c r="AH114" s="406"/>
      <c r="AI114" s="406"/>
      <c r="AJ114" s="407"/>
      <c r="AK114" s="406"/>
      <c r="AL114" s="405"/>
      <c r="AM114" s="407"/>
      <c r="AN114" s="406"/>
      <c r="AO114" s="406"/>
      <c r="AP114" s="406"/>
      <c r="AQ114" s="406"/>
      <c r="AR114" s="405"/>
      <c r="AS114" s="408"/>
      <c r="AT114" s="405"/>
      <c r="AU114" s="407"/>
      <c r="AV114" s="406"/>
      <c r="AW114" s="403"/>
      <c r="AX114" s="406"/>
      <c r="AY114" s="405"/>
      <c r="AZ114" s="404"/>
      <c r="BA114" s="403"/>
      <c r="BB114" s="402"/>
      <c r="BC114" s="202"/>
    </row>
    <row r="115" spans="1:55" ht="49.5" hidden="1" customHeight="1" thickBot="1">
      <c r="A115" s="2284" t="s">
        <v>107</v>
      </c>
      <c r="B115" s="2285"/>
      <c r="C115" s="2285"/>
      <c r="D115" s="2285"/>
      <c r="E115" s="2286"/>
      <c r="F115" s="2167"/>
      <c r="G115" s="1188" t="s">
        <v>106</v>
      </c>
      <c r="H115" s="572"/>
      <c r="I115" s="427"/>
      <c r="J115" s="483"/>
      <c r="K115" s="483"/>
      <c r="L115" s="480"/>
      <c r="M115" s="425"/>
      <c r="N115" s="572"/>
      <c r="O115" s="425"/>
      <c r="P115" s="425"/>
      <c r="Q115" s="482"/>
      <c r="R115" s="480"/>
      <c r="S115" s="1523"/>
      <c r="T115" s="568"/>
      <c r="U115" s="566"/>
      <c r="V115" s="567"/>
      <c r="W115" s="568"/>
      <c r="X115" s="566"/>
      <c r="Y115" s="570"/>
      <c r="Z115" s="568"/>
      <c r="AA115" s="567"/>
      <c r="AB115" s="567"/>
      <c r="AC115" s="568"/>
      <c r="AD115" s="570"/>
      <c r="AE115" s="568"/>
      <c r="AF115" s="568"/>
      <c r="AG115" s="570"/>
      <c r="AH115" s="568"/>
      <c r="AI115" s="568"/>
      <c r="AJ115" s="567"/>
      <c r="AK115" s="568"/>
      <c r="AL115" s="566"/>
      <c r="AM115" s="567"/>
      <c r="AN115" s="568"/>
      <c r="AO115" s="568"/>
      <c r="AP115" s="568"/>
      <c r="AQ115" s="568"/>
      <c r="AR115" s="566"/>
      <c r="AS115" s="569"/>
      <c r="AT115" s="566"/>
      <c r="AU115" s="567"/>
      <c r="AV115" s="568"/>
      <c r="AW115" s="570"/>
      <c r="AX115" s="568"/>
      <c r="AY115" s="566"/>
      <c r="AZ115" s="571"/>
      <c r="BA115" s="572"/>
      <c r="BB115" s="573"/>
      <c r="BC115" s="574"/>
    </row>
    <row r="116" spans="1:55" ht="49.5" hidden="1" customHeight="1" thickBot="1">
      <c r="A116" s="2287"/>
      <c r="B116" s="2288"/>
      <c r="C116" s="2288"/>
      <c r="D116" s="2288"/>
      <c r="E116" s="2289"/>
      <c r="F116" s="2168"/>
      <c r="G116" s="1189" t="s">
        <v>48</v>
      </c>
      <c r="H116" s="274"/>
      <c r="I116" s="276"/>
      <c r="J116" s="278"/>
      <c r="K116" s="278"/>
      <c r="L116" s="277"/>
      <c r="M116" s="280"/>
      <c r="N116" s="335"/>
      <c r="O116" s="277"/>
      <c r="P116" s="277"/>
      <c r="Q116" s="278"/>
      <c r="R116" s="277"/>
      <c r="S116" s="274"/>
      <c r="T116" s="277"/>
      <c r="U116" s="283"/>
      <c r="V116" s="278"/>
      <c r="W116" s="277"/>
      <c r="X116" s="283"/>
      <c r="Y116" s="274"/>
      <c r="Z116" s="277"/>
      <c r="AA116" s="278"/>
      <c r="AB116" s="278"/>
      <c r="AC116" s="280"/>
      <c r="AD116" s="335"/>
      <c r="AE116" s="280"/>
      <c r="AF116" s="280"/>
      <c r="AG116" s="335"/>
      <c r="AH116" s="277"/>
      <c r="AI116" s="280"/>
      <c r="AJ116" s="282"/>
      <c r="AK116" s="280"/>
      <c r="AL116" s="283"/>
      <c r="AM116" s="278"/>
      <c r="AN116" s="277"/>
      <c r="AO116" s="277"/>
      <c r="AP116" s="277"/>
      <c r="AQ116" s="277"/>
      <c r="AR116" s="276"/>
      <c r="AS116" s="279"/>
      <c r="AT116" s="276"/>
      <c r="AU116" s="278"/>
      <c r="AV116" s="277"/>
      <c r="AW116" s="274"/>
      <c r="AX116" s="277"/>
      <c r="AY116" s="276"/>
      <c r="AZ116" s="275"/>
      <c r="BA116" s="274"/>
      <c r="BB116" s="273"/>
      <c r="BC116" s="186"/>
    </row>
    <row r="117" spans="1:55" ht="49.5" hidden="1" customHeight="1" thickBot="1">
      <c r="A117" s="2290"/>
      <c r="B117" s="2291"/>
      <c r="C117" s="2291"/>
      <c r="D117" s="2291"/>
      <c r="E117" s="2292"/>
      <c r="F117" s="2169"/>
      <c r="G117" s="1195" t="s">
        <v>45</v>
      </c>
      <c r="H117" s="575"/>
      <c r="I117" s="267"/>
      <c r="J117" s="266"/>
      <c r="K117" s="266"/>
      <c r="L117" s="265"/>
      <c r="M117" s="265"/>
      <c r="N117" s="575"/>
      <c r="O117" s="265"/>
      <c r="P117" s="265"/>
      <c r="Q117" s="266"/>
      <c r="R117" s="265"/>
      <c r="S117" s="575"/>
      <c r="T117" s="265"/>
      <c r="U117" s="267"/>
      <c r="V117" s="266"/>
      <c r="W117" s="265"/>
      <c r="X117" s="267"/>
      <c r="Y117" s="575"/>
      <c r="Z117" s="265"/>
      <c r="AA117" s="266"/>
      <c r="AB117" s="266"/>
      <c r="AC117" s="265"/>
      <c r="AD117" s="575"/>
      <c r="AE117" s="265"/>
      <c r="AF117" s="265"/>
      <c r="AG117" s="575"/>
      <c r="AH117" s="265"/>
      <c r="AI117" s="265"/>
      <c r="AJ117" s="266"/>
      <c r="AK117" s="265"/>
      <c r="AL117" s="267"/>
      <c r="AM117" s="266"/>
      <c r="AN117" s="265"/>
      <c r="AO117" s="265"/>
      <c r="AP117" s="265"/>
      <c r="AQ117" s="265"/>
      <c r="AR117" s="267"/>
      <c r="AS117" s="268"/>
      <c r="AT117" s="267"/>
      <c r="AU117" s="266"/>
      <c r="AV117" s="265"/>
      <c r="AW117" s="575"/>
      <c r="AX117" s="265"/>
      <c r="AY117" s="267"/>
      <c r="AZ117" s="269"/>
      <c r="BA117" s="575"/>
      <c r="BB117" s="576"/>
      <c r="BC117" s="577"/>
    </row>
    <row r="118" spans="1:55" ht="49.5" hidden="1" customHeight="1" thickBot="1">
      <c r="A118" s="2139" t="s">
        <v>44</v>
      </c>
      <c r="B118" s="2140"/>
      <c r="C118" s="2274" t="s">
        <v>43</v>
      </c>
      <c r="D118" s="2144"/>
      <c r="E118" s="2145"/>
      <c r="F118" s="2146"/>
      <c r="G118" s="2144"/>
      <c r="H118" s="1171"/>
      <c r="I118" s="255"/>
      <c r="J118" s="257"/>
      <c r="K118" s="257"/>
      <c r="L118" s="256"/>
      <c r="M118" s="256"/>
      <c r="N118" s="1171"/>
      <c r="O118" s="256"/>
      <c r="P118" s="256"/>
      <c r="Q118" s="257"/>
      <c r="R118" s="256"/>
      <c r="S118" s="585"/>
      <c r="T118" s="582"/>
      <c r="U118" s="579"/>
      <c r="V118" s="580"/>
      <c r="W118" s="582"/>
      <c r="X118" s="579"/>
      <c r="Y118" s="585"/>
      <c r="Z118" s="582"/>
      <c r="AA118" s="580"/>
      <c r="AB118" s="580"/>
      <c r="AC118" s="582"/>
      <c r="AD118" s="585"/>
      <c r="AE118" s="582"/>
      <c r="AF118" s="582"/>
      <c r="AG118" s="585"/>
      <c r="AH118" s="582"/>
      <c r="AI118" s="582"/>
      <c r="AJ118" s="580"/>
      <c r="AK118" s="582"/>
      <c r="AL118" s="579"/>
      <c r="AM118" s="580"/>
      <c r="AN118" s="582"/>
      <c r="AO118" s="582"/>
      <c r="AP118" s="582"/>
      <c r="AQ118" s="582"/>
      <c r="AR118" s="579"/>
      <c r="AS118" s="578"/>
      <c r="AT118" s="579"/>
      <c r="AU118" s="580"/>
      <c r="AV118" s="582"/>
      <c r="AW118" s="585"/>
      <c r="AX118" s="582"/>
      <c r="AY118" s="579"/>
      <c r="AZ118" s="581"/>
      <c r="BA118" s="585"/>
      <c r="BB118" s="586"/>
      <c r="BC118" s="166"/>
    </row>
    <row r="119" spans="1:55" ht="49.5" hidden="1" customHeight="1" thickBot="1">
      <c r="A119" s="2141"/>
      <c r="B119" s="2142"/>
      <c r="C119" s="2293" t="s">
        <v>105</v>
      </c>
      <c r="D119" s="2294"/>
      <c r="E119" s="2295"/>
      <c r="F119" s="2296"/>
      <c r="G119" s="2297"/>
      <c r="H119" s="1340"/>
      <c r="I119" s="395"/>
      <c r="J119" s="397"/>
      <c r="K119" s="397"/>
      <c r="L119" s="396"/>
      <c r="M119" s="396"/>
      <c r="N119" s="1340"/>
      <c r="O119" s="396"/>
      <c r="P119" s="396"/>
      <c r="Q119" s="397"/>
      <c r="R119" s="1502"/>
      <c r="S119" s="1539"/>
      <c r="T119" s="1511"/>
      <c r="U119" s="599"/>
      <c r="V119" s="606"/>
      <c r="W119" s="607"/>
      <c r="X119" s="601"/>
      <c r="Y119" s="1323"/>
      <c r="Z119" s="602"/>
      <c r="AA119" s="600"/>
      <c r="AB119" s="600"/>
      <c r="AC119" s="602"/>
      <c r="AD119" s="1323"/>
      <c r="AE119" s="602"/>
      <c r="AF119" s="602"/>
      <c r="AG119" s="1323"/>
      <c r="AH119" s="602"/>
      <c r="AI119" s="602"/>
      <c r="AJ119" s="600"/>
      <c r="AK119" s="602"/>
      <c r="AL119" s="599"/>
      <c r="AM119" s="600"/>
      <c r="AN119" s="602"/>
      <c r="AO119" s="604"/>
      <c r="AP119" s="602"/>
      <c r="AQ119" s="602"/>
      <c r="AR119" s="599"/>
      <c r="AS119" s="603"/>
      <c r="AT119" s="605"/>
      <c r="AU119" s="606"/>
      <c r="AV119" s="607"/>
      <c r="AW119" s="608"/>
      <c r="AX119" s="607"/>
      <c r="AY119" s="601"/>
      <c r="AZ119" s="609"/>
      <c r="BA119" s="610"/>
      <c r="BB119" s="611"/>
      <c r="BC119" s="612"/>
    </row>
    <row r="120" spans="1:55" ht="49.5" hidden="1" customHeight="1" thickBot="1">
      <c r="A120" s="2098"/>
      <c r="B120" s="2143"/>
      <c r="C120" s="2270" t="s">
        <v>41</v>
      </c>
      <c r="D120" s="2254"/>
      <c r="E120" s="2255"/>
      <c r="F120" s="2298"/>
      <c r="G120" s="2299"/>
      <c r="H120" s="383"/>
      <c r="I120" s="347"/>
      <c r="J120" s="346"/>
      <c r="K120" s="346"/>
      <c r="L120" s="345"/>
      <c r="M120" s="345"/>
      <c r="N120" s="383"/>
      <c r="O120" s="345"/>
      <c r="P120" s="345"/>
      <c r="Q120" s="346"/>
      <c r="R120" s="345"/>
      <c r="S120" s="1540"/>
      <c r="T120" s="1512"/>
      <c r="U120" s="380"/>
      <c r="V120" s="617"/>
      <c r="W120" s="379"/>
      <c r="X120" s="380"/>
      <c r="Y120" s="1365"/>
      <c r="Z120" s="379"/>
      <c r="AA120" s="617"/>
      <c r="AB120" s="617"/>
      <c r="AC120" s="379"/>
      <c r="AD120" s="1365"/>
      <c r="AE120" s="345"/>
      <c r="AF120" s="377"/>
      <c r="AG120" s="383"/>
      <c r="AH120" s="345"/>
      <c r="AI120" s="379"/>
      <c r="AJ120" s="346"/>
      <c r="AK120" s="377"/>
      <c r="AL120" s="347"/>
      <c r="AM120" s="346"/>
      <c r="AN120" s="345"/>
      <c r="AO120" s="345"/>
      <c r="AP120" s="345"/>
      <c r="AQ120" s="377"/>
      <c r="AR120" s="380"/>
      <c r="AS120" s="1364"/>
      <c r="AT120" s="380"/>
      <c r="AU120" s="617"/>
      <c r="AV120" s="379"/>
      <c r="AW120" s="1365"/>
      <c r="AX120" s="379"/>
      <c r="AY120" s="380"/>
      <c r="AZ120" s="1363"/>
      <c r="BA120" s="1365"/>
      <c r="BB120" s="1366"/>
      <c r="BC120" s="159"/>
    </row>
    <row r="121" spans="1:55" ht="49.5" hidden="1" customHeight="1" thickBot="1">
      <c r="A121" s="394"/>
      <c r="B121" s="1128"/>
      <c r="C121" s="153"/>
      <c r="D121" s="153"/>
      <c r="E121" s="393"/>
      <c r="F121" s="1248"/>
      <c r="G121" s="493"/>
      <c r="H121" s="1175"/>
      <c r="I121" s="1127"/>
      <c r="J121" s="1097"/>
      <c r="K121" s="1097"/>
      <c r="L121" s="1109"/>
      <c r="M121" s="1109"/>
      <c r="N121" s="1175"/>
      <c r="O121" s="1109"/>
      <c r="P121" s="1109"/>
      <c r="Q121" s="1097"/>
      <c r="R121" s="1109"/>
      <c r="S121" s="1359"/>
      <c r="T121" s="1360"/>
      <c r="U121" s="1355"/>
      <c r="V121" s="1356"/>
      <c r="W121" s="1360"/>
      <c r="X121" s="1355"/>
      <c r="Y121" s="1175"/>
      <c r="Z121" s="1109"/>
      <c r="AA121" s="1097"/>
      <c r="AB121" s="1356"/>
      <c r="AC121" s="1360"/>
      <c r="AD121" s="1359"/>
      <c r="AE121" s="1360"/>
      <c r="AF121" s="1360"/>
      <c r="AG121" s="1359"/>
      <c r="AH121" s="1360"/>
      <c r="AI121" s="1360"/>
      <c r="AJ121" s="1356"/>
      <c r="AK121" s="1360"/>
      <c r="AL121" s="1355"/>
      <c r="AM121" s="1356"/>
      <c r="AN121" s="1360"/>
      <c r="AO121" s="1360"/>
      <c r="AP121" s="1360"/>
      <c r="AQ121" s="1360"/>
      <c r="AR121" s="1355"/>
      <c r="AS121" s="1358"/>
      <c r="AT121" s="1355"/>
      <c r="AU121" s="1356"/>
      <c r="AV121" s="1360"/>
      <c r="AW121" s="1359"/>
      <c r="AX121" s="1360"/>
      <c r="AY121" s="1355"/>
      <c r="AZ121" s="1357"/>
      <c r="BA121" s="1359"/>
      <c r="BB121" s="1361"/>
      <c r="BC121" s="1247"/>
    </row>
    <row r="122" spans="1:55" ht="49.5" hidden="1" customHeight="1" thickBot="1">
      <c r="A122" s="2251" t="s">
        <v>96</v>
      </c>
      <c r="B122" s="2276"/>
      <c r="C122" s="2276"/>
      <c r="D122" s="2276"/>
      <c r="E122" s="2277"/>
      <c r="F122" s="2167"/>
      <c r="G122" s="1188" t="s">
        <v>49</v>
      </c>
      <c r="H122" s="1265"/>
      <c r="I122" s="481"/>
      <c r="J122" s="482"/>
      <c r="K122" s="482"/>
      <c r="L122" s="480"/>
      <c r="M122" s="480"/>
      <c r="N122" s="1265"/>
      <c r="O122" s="480"/>
      <c r="P122" s="480"/>
      <c r="Q122" s="482"/>
      <c r="R122" s="480"/>
      <c r="S122" s="1531"/>
      <c r="T122" s="1506"/>
      <c r="U122" s="566"/>
      <c r="V122" s="567"/>
      <c r="W122" s="568"/>
      <c r="X122" s="566"/>
      <c r="Y122" s="570"/>
      <c r="Z122" s="568"/>
      <c r="AA122" s="567"/>
      <c r="AB122" s="567"/>
      <c r="AC122" s="568"/>
      <c r="AD122" s="570"/>
      <c r="AE122" s="568"/>
      <c r="AF122" s="568"/>
      <c r="AG122" s="570"/>
      <c r="AH122" s="568"/>
      <c r="AI122" s="568"/>
      <c r="AJ122" s="567"/>
      <c r="AK122" s="568"/>
      <c r="AL122" s="566"/>
      <c r="AM122" s="567"/>
      <c r="AN122" s="568"/>
      <c r="AO122" s="568"/>
      <c r="AP122" s="568"/>
      <c r="AQ122" s="568"/>
      <c r="AR122" s="566"/>
      <c r="AS122" s="569"/>
      <c r="AT122" s="566"/>
      <c r="AU122" s="567"/>
      <c r="AV122" s="568"/>
      <c r="AW122" s="570"/>
      <c r="AX122" s="568"/>
      <c r="AY122" s="566"/>
      <c r="AZ122" s="571"/>
      <c r="BA122" s="572"/>
      <c r="BB122" s="573"/>
      <c r="BC122" s="574"/>
    </row>
    <row r="123" spans="1:55" ht="49.5" hidden="1" customHeight="1" thickBot="1">
      <c r="A123" s="2278"/>
      <c r="B123" s="2279"/>
      <c r="C123" s="2279"/>
      <c r="D123" s="2279"/>
      <c r="E123" s="2280"/>
      <c r="F123" s="2168"/>
      <c r="G123" s="1189" t="s">
        <v>48</v>
      </c>
      <c r="H123" s="1341"/>
      <c r="I123" s="391"/>
      <c r="J123" s="390"/>
      <c r="K123" s="390"/>
      <c r="L123" s="277"/>
      <c r="M123" s="389"/>
      <c r="N123" s="1341"/>
      <c r="O123" s="389"/>
      <c r="P123" s="389"/>
      <c r="Q123" s="278"/>
      <c r="R123" s="277"/>
      <c r="S123" s="274"/>
      <c r="T123" s="277"/>
      <c r="U123" s="276"/>
      <c r="V123" s="282"/>
      <c r="W123" s="280"/>
      <c r="X123" s="283"/>
      <c r="Y123" s="335"/>
      <c r="Z123" s="286"/>
      <c r="AA123" s="282"/>
      <c r="AB123" s="282"/>
      <c r="AC123" s="280"/>
      <c r="AD123" s="335"/>
      <c r="AE123" s="280"/>
      <c r="AF123" s="280"/>
      <c r="AG123" s="335"/>
      <c r="AH123" s="280"/>
      <c r="AI123" s="280"/>
      <c r="AJ123" s="282"/>
      <c r="AK123" s="280"/>
      <c r="AL123" s="283"/>
      <c r="AM123" s="282"/>
      <c r="AN123" s="280"/>
      <c r="AO123" s="280"/>
      <c r="AP123" s="280"/>
      <c r="AQ123" s="280"/>
      <c r="AR123" s="283"/>
      <c r="AS123" s="281"/>
      <c r="AT123" s="283"/>
      <c r="AU123" s="282"/>
      <c r="AV123" s="277"/>
      <c r="AW123" s="274"/>
      <c r="AX123" s="277"/>
      <c r="AY123" s="276"/>
      <c r="AZ123" s="275"/>
      <c r="BA123" s="274"/>
      <c r="BB123" s="273"/>
      <c r="BC123" s="186"/>
    </row>
    <row r="124" spans="1:55" ht="49.5" hidden="1" customHeight="1" thickBot="1">
      <c r="A124" s="2281"/>
      <c r="B124" s="2282"/>
      <c r="C124" s="2282"/>
      <c r="D124" s="2282"/>
      <c r="E124" s="2283"/>
      <c r="F124" s="2169"/>
      <c r="G124" s="1195" t="s">
        <v>45</v>
      </c>
      <c r="H124" s="575"/>
      <c r="I124" s="267"/>
      <c r="J124" s="266"/>
      <c r="K124" s="266"/>
      <c r="L124" s="265"/>
      <c r="M124" s="265"/>
      <c r="N124" s="575"/>
      <c r="O124" s="265"/>
      <c r="P124" s="265"/>
      <c r="Q124" s="266"/>
      <c r="R124" s="265"/>
      <c r="S124" s="575"/>
      <c r="T124" s="265"/>
      <c r="U124" s="267"/>
      <c r="V124" s="266"/>
      <c r="W124" s="265"/>
      <c r="X124" s="267"/>
      <c r="Y124" s="575"/>
      <c r="Z124" s="265"/>
      <c r="AA124" s="266"/>
      <c r="AB124" s="266"/>
      <c r="AC124" s="265"/>
      <c r="AD124" s="575"/>
      <c r="AE124" s="265"/>
      <c r="AF124" s="265"/>
      <c r="AG124" s="575"/>
      <c r="AH124" s="265"/>
      <c r="AI124" s="265"/>
      <c r="AJ124" s="266"/>
      <c r="AK124" s="265"/>
      <c r="AL124" s="267"/>
      <c r="AM124" s="266"/>
      <c r="AN124" s="265"/>
      <c r="AO124" s="265"/>
      <c r="AP124" s="265"/>
      <c r="AQ124" s="265"/>
      <c r="AR124" s="267"/>
      <c r="AS124" s="268"/>
      <c r="AT124" s="267"/>
      <c r="AU124" s="266"/>
      <c r="AV124" s="265"/>
      <c r="AW124" s="575"/>
      <c r="AX124" s="265"/>
      <c r="AY124" s="267"/>
      <c r="AZ124" s="269"/>
      <c r="BA124" s="575"/>
      <c r="BB124" s="576"/>
      <c r="BC124" s="577"/>
    </row>
    <row r="125" spans="1:55" ht="49.5" hidden="1" customHeight="1" thickBot="1">
      <c r="A125" s="2139"/>
      <c r="B125" s="2140"/>
      <c r="C125" s="2274" t="s">
        <v>43</v>
      </c>
      <c r="D125" s="2144"/>
      <c r="E125" s="2145"/>
      <c r="F125" s="2146"/>
      <c r="G125" s="2144"/>
      <c r="H125" s="437"/>
      <c r="I125" s="1113"/>
      <c r="J125" s="333"/>
      <c r="K125" s="333"/>
      <c r="L125" s="1234"/>
      <c r="M125" s="332"/>
      <c r="N125" s="437"/>
      <c r="O125" s="332"/>
      <c r="P125" s="332"/>
      <c r="Q125" s="1246"/>
      <c r="R125" s="332"/>
      <c r="S125" s="657"/>
      <c r="T125" s="656"/>
      <c r="U125" s="652"/>
      <c r="V125" s="653"/>
      <c r="W125" s="656"/>
      <c r="X125" s="652"/>
      <c r="Y125" s="657"/>
      <c r="Z125" s="656"/>
      <c r="AA125" s="653"/>
      <c r="AB125" s="653"/>
      <c r="AC125" s="656"/>
      <c r="AD125" s="1346"/>
      <c r="AE125" s="674"/>
      <c r="AF125" s="674"/>
      <c r="AG125" s="1346"/>
      <c r="AH125" s="674"/>
      <c r="AI125" s="674"/>
      <c r="AJ125" s="676"/>
      <c r="AK125" s="674"/>
      <c r="AL125" s="675"/>
      <c r="AM125" s="676"/>
      <c r="AN125" s="674"/>
      <c r="AO125" s="674"/>
      <c r="AP125" s="674"/>
      <c r="AQ125" s="656"/>
      <c r="AR125" s="652"/>
      <c r="AS125" s="655"/>
      <c r="AT125" s="652"/>
      <c r="AU125" s="653"/>
      <c r="AV125" s="656"/>
      <c r="AW125" s="657"/>
      <c r="AX125" s="656"/>
      <c r="AY125" s="652"/>
      <c r="AZ125" s="654"/>
      <c r="BA125" s="657"/>
      <c r="BB125" s="658"/>
      <c r="BC125" s="659"/>
    </row>
    <row r="126" spans="1:55" ht="49.5" hidden="1" customHeight="1" thickBot="1">
      <c r="A126" s="2141"/>
      <c r="B126" s="2142"/>
      <c r="C126" s="2269" t="s">
        <v>42</v>
      </c>
      <c r="D126" s="2148"/>
      <c r="E126" s="2149"/>
      <c r="F126" s="2275"/>
      <c r="G126" s="2148"/>
      <c r="H126" s="420"/>
      <c r="I126" s="245"/>
      <c r="J126" s="247"/>
      <c r="K126" s="247"/>
      <c r="L126" s="246"/>
      <c r="M126" s="246"/>
      <c r="N126" s="420"/>
      <c r="O126" s="246"/>
      <c r="P126" s="246"/>
      <c r="Q126" s="247"/>
      <c r="R126" s="314"/>
      <c r="S126" s="1325"/>
      <c r="T126" s="670"/>
      <c r="U126" s="671"/>
      <c r="V126" s="333"/>
      <c r="W126" s="332"/>
      <c r="X126" s="1113"/>
      <c r="Y126" s="1325"/>
      <c r="Z126" s="670"/>
      <c r="AA126" s="661"/>
      <c r="AB126" s="661"/>
      <c r="AC126" s="670"/>
      <c r="AD126" s="1325"/>
      <c r="AE126" s="670"/>
      <c r="AF126" s="678"/>
      <c r="AG126" s="1326"/>
      <c r="AH126" s="678"/>
      <c r="AI126" s="670"/>
      <c r="AJ126" s="661"/>
      <c r="AK126" s="678"/>
      <c r="AL126" s="677"/>
      <c r="AM126" s="679"/>
      <c r="AN126" s="678"/>
      <c r="AO126" s="678"/>
      <c r="AP126" s="678"/>
      <c r="AQ126" s="678"/>
      <c r="AR126" s="677"/>
      <c r="AS126" s="672"/>
      <c r="AT126" s="671"/>
      <c r="AU126" s="333"/>
      <c r="AV126" s="332"/>
      <c r="AW126" s="437"/>
      <c r="AX126" s="332"/>
      <c r="AY126" s="1113"/>
      <c r="AZ126" s="1112"/>
      <c r="BA126" s="437"/>
      <c r="BB126" s="1114"/>
      <c r="BC126" s="627"/>
    </row>
    <row r="127" spans="1:55" ht="49.5" hidden="1" customHeight="1" thickBot="1">
      <c r="A127" s="2098"/>
      <c r="B127" s="2143"/>
      <c r="C127" s="2270" t="s">
        <v>41</v>
      </c>
      <c r="D127" s="2254"/>
      <c r="E127" s="2255"/>
      <c r="F127" s="2256"/>
      <c r="G127" s="2254"/>
      <c r="H127" s="350"/>
      <c r="I127" s="236"/>
      <c r="J127" s="238"/>
      <c r="K127" s="238"/>
      <c r="L127" s="237"/>
      <c r="M127" s="237"/>
      <c r="N127" s="350"/>
      <c r="O127" s="237"/>
      <c r="P127" s="237"/>
      <c r="Q127" s="238"/>
      <c r="R127" s="237"/>
      <c r="S127" s="619"/>
      <c r="T127" s="618"/>
      <c r="U127" s="613"/>
      <c r="V127" s="614"/>
      <c r="W127" s="618"/>
      <c r="X127" s="613"/>
      <c r="Y127" s="403"/>
      <c r="Z127" s="680"/>
      <c r="AA127" s="692"/>
      <c r="AB127" s="692"/>
      <c r="AC127" s="618"/>
      <c r="AD127" s="619"/>
      <c r="AE127" s="379"/>
      <c r="AF127" s="379"/>
      <c r="AG127" s="1347"/>
      <c r="AH127" s="345"/>
      <c r="AI127" s="618"/>
      <c r="AJ127" s="617"/>
      <c r="AK127" s="379"/>
      <c r="AL127" s="378"/>
      <c r="AM127" s="346"/>
      <c r="AN127" s="345"/>
      <c r="AO127" s="345"/>
      <c r="AP127" s="345"/>
      <c r="AQ127" s="377"/>
      <c r="AR127" s="613"/>
      <c r="AS127" s="616"/>
      <c r="AT127" s="613"/>
      <c r="AU127" s="614"/>
      <c r="AV127" s="618"/>
      <c r="AW127" s="619"/>
      <c r="AX127" s="618"/>
      <c r="AY127" s="613"/>
      <c r="AZ127" s="615"/>
      <c r="BA127" s="619"/>
      <c r="BB127" s="620"/>
      <c r="BC127" s="128"/>
    </row>
    <row r="128" spans="1:55" ht="49.5" hidden="1" customHeight="1" thickBot="1">
      <c r="A128" s="2251" t="s">
        <v>104</v>
      </c>
      <c r="B128" s="2224"/>
      <c r="C128" s="2224"/>
      <c r="D128" s="2224"/>
      <c r="E128" s="2225"/>
      <c r="F128" s="2167"/>
      <c r="G128" s="1188" t="s">
        <v>49</v>
      </c>
      <c r="H128" s="1265"/>
      <c r="I128" s="481"/>
      <c r="J128" s="482"/>
      <c r="K128" s="482"/>
      <c r="L128" s="480"/>
      <c r="M128" s="480"/>
      <c r="N128" s="1265"/>
      <c r="O128" s="480"/>
      <c r="P128" s="480"/>
      <c r="Q128" s="482"/>
      <c r="R128" s="480"/>
      <c r="S128" s="1531"/>
      <c r="T128" s="1506"/>
      <c r="U128" s="566"/>
      <c r="V128" s="567"/>
      <c r="W128" s="568"/>
      <c r="X128" s="566"/>
      <c r="Y128" s="570"/>
      <c r="Z128" s="568"/>
      <c r="AA128" s="567"/>
      <c r="AB128" s="567"/>
      <c r="AC128" s="568"/>
      <c r="AD128" s="570"/>
      <c r="AE128" s="568"/>
      <c r="AF128" s="568"/>
      <c r="AG128" s="570"/>
      <c r="AH128" s="568"/>
      <c r="AI128" s="568"/>
      <c r="AJ128" s="567"/>
      <c r="AK128" s="568"/>
      <c r="AL128" s="566"/>
      <c r="AM128" s="567"/>
      <c r="AN128" s="568"/>
      <c r="AO128" s="568"/>
      <c r="AP128" s="568"/>
      <c r="AQ128" s="568"/>
      <c r="AR128" s="566"/>
      <c r="AS128" s="569"/>
      <c r="AT128" s="566"/>
      <c r="AU128" s="567"/>
      <c r="AV128" s="568"/>
      <c r="AW128" s="570"/>
      <c r="AX128" s="568"/>
      <c r="AY128" s="566"/>
      <c r="AZ128" s="571"/>
      <c r="BA128" s="572"/>
      <c r="BB128" s="573"/>
      <c r="BC128" s="574"/>
    </row>
    <row r="129" spans="1:55" ht="49.5" hidden="1" customHeight="1" thickBot="1">
      <c r="A129" s="2226"/>
      <c r="B129" s="2227"/>
      <c r="C129" s="2227"/>
      <c r="D129" s="2227"/>
      <c r="E129" s="2228"/>
      <c r="F129" s="2168"/>
      <c r="G129" s="1189" t="s">
        <v>48</v>
      </c>
      <c r="H129" s="1341"/>
      <c r="I129" s="391"/>
      <c r="J129" s="390"/>
      <c r="K129" s="390"/>
      <c r="L129" s="277"/>
      <c r="M129" s="389"/>
      <c r="N129" s="1341"/>
      <c r="O129" s="389"/>
      <c r="P129" s="389"/>
      <c r="Q129" s="278"/>
      <c r="R129" s="277"/>
      <c r="S129" s="274"/>
      <c r="T129" s="277"/>
      <c r="U129" s="276"/>
      <c r="V129" s="278"/>
      <c r="W129" s="277"/>
      <c r="X129" s="276"/>
      <c r="Y129" s="335"/>
      <c r="Z129" s="280"/>
      <c r="AA129" s="282"/>
      <c r="AB129" s="282"/>
      <c r="AC129" s="277"/>
      <c r="AD129" s="274"/>
      <c r="AE129" s="277"/>
      <c r="AF129" s="277"/>
      <c r="AG129" s="274"/>
      <c r="AH129" s="277"/>
      <c r="AI129" s="277"/>
      <c r="AJ129" s="278"/>
      <c r="AK129" s="277"/>
      <c r="AL129" s="276"/>
      <c r="AM129" s="278"/>
      <c r="AN129" s="277"/>
      <c r="AO129" s="277"/>
      <c r="AP129" s="277"/>
      <c r="AQ129" s="277"/>
      <c r="AR129" s="276"/>
      <c r="AS129" s="279"/>
      <c r="AT129" s="276"/>
      <c r="AU129" s="278"/>
      <c r="AV129" s="277"/>
      <c r="AW129" s="274"/>
      <c r="AX129" s="277"/>
      <c r="AY129" s="276"/>
      <c r="AZ129" s="275"/>
      <c r="BA129" s="274"/>
      <c r="BB129" s="273"/>
      <c r="BC129" s="186"/>
    </row>
    <row r="130" spans="1:55" ht="49.5" hidden="1" customHeight="1" thickBot="1">
      <c r="A130" s="2229"/>
      <c r="B130" s="2230"/>
      <c r="C130" s="2230"/>
      <c r="D130" s="2230"/>
      <c r="E130" s="2231"/>
      <c r="F130" s="2169"/>
      <c r="G130" s="1195" t="s">
        <v>45</v>
      </c>
      <c r="H130" s="575"/>
      <c r="I130" s="267"/>
      <c r="J130" s="266"/>
      <c r="K130" s="266"/>
      <c r="L130" s="265"/>
      <c r="M130" s="265"/>
      <c r="N130" s="575"/>
      <c r="O130" s="265"/>
      <c r="P130" s="265"/>
      <c r="Q130" s="266"/>
      <c r="R130" s="265"/>
      <c r="S130" s="575"/>
      <c r="T130" s="265"/>
      <c r="U130" s="267"/>
      <c r="V130" s="266"/>
      <c r="W130" s="265"/>
      <c r="X130" s="267"/>
      <c r="Y130" s="575"/>
      <c r="Z130" s="265"/>
      <c r="AA130" s="266"/>
      <c r="AB130" s="266"/>
      <c r="AC130" s="265"/>
      <c r="AD130" s="575"/>
      <c r="AE130" s="265"/>
      <c r="AF130" s="265"/>
      <c r="AG130" s="575"/>
      <c r="AH130" s="265"/>
      <c r="AI130" s="265"/>
      <c r="AJ130" s="266"/>
      <c r="AK130" s="265"/>
      <c r="AL130" s="267"/>
      <c r="AM130" s="266"/>
      <c r="AN130" s="265"/>
      <c r="AO130" s="265"/>
      <c r="AP130" s="265"/>
      <c r="AQ130" s="265"/>
      <c r="AR130" s="267"/>
      <c r="AS130" s="268"/>
      <c r="AT130" s="267"/>
      <c r="AU130" s="266"/>
      <c r="AV130" s="265"/>
      <c r="AW130" s="575"/>
      <c r="AX130" s="265"/>
      <c r="AY130" s="267"/>
      <c r="AZ130" s="269"/>
      <c r="BA130" s="575"/>
      <c r="BB130" s="576"/>
      <c r="BC130" s="577"/>
    </row>
    <row r="131" spans="1:55" ht="49.5" hidden="1" customHeight="1" thickBot="1">
      <c r="A131" s="2139"/>
      <c r="B131" s="2140"/>
      <c r="C131" s="2274" t="s">
        <v>43</v>
      </c>
      <c r="D131" s="2144"/>
      <c r="E131" s="2145"/>
      <c r="F131" s="2146"/>
      <c r="G131" s="2144"/>
      <c r="H131" s="437"/>
      <c r="I131" s="1113"/>
      <c r="J131" s="333"/>
      <c r="K131" s="333"/>
      <c r="L131" s="1234"/>
      <c r="M131" s="332"/>
      <c r="N131" s="437"/>
      <c r="O131" s="332"/>
      <c r="P131" s="332"/>
      <c r="Q131" s="1246"/>
      <c r="R131" s="332"/>
      <c r="S131" s="657"/>
      <c r="T131" s="656"/>
      <c r="U131" s="652"/>
      <c r="V131" s="653"/>
      <c r="W131" s="656"/>
      <c r="X131" s="652"/>
      <c r="Y131" s="657"/>
      <c r="Z131" s="656"/>
      <c r="AA131" s="653"/>
      <c r="AB131" s="653"/>
      <c r="AC131" s="656"/>
      <c r="AD131" s="657"/>
      <c r="AE131" s="656"/>
      <c r="AF131" s="656"/>
      <c r="AG131" s="657"/>
      <c r="AH131" s="656"/>
      <c r="AI131" s="656"/>
      <c r="AJ131" s="653"/>
      <c r="AK131" s="656"/>
      <c r="AL131" s="652"/>
      <c r="AM131" s="653"/>
      <c r="AN131" s="656"/>
      <c r="AO131" s="656"/>
      <c r="AP131" s="656"/>
      <c r="AQ131" s="656"/>
      <c r="AR131" s="652"/>
      <c r="AS131" s="655"/>
      <c r="AT131" s="652"/>
      <c r="AU131" s="653"/>
      <c r="AV131" s="656"/>
      <c r="AW131" s="657"/>
      <c r="AX131" s="656"/>
      <c r="AY131" s="652"/>
      <c r="AZ131" s="654"/>
      <c r="BA131" s="657"/>
      <c r="BB131" s="658"/>
      <c r="BC131" s="659"/>
    </row>
    <row r="132" spans="1:55" ht="49.5" hidden="1" customHeight="1" thickBot="1">
      <c r="A132" s="2141"/>
      <c r="B132" s="2142"/>
      <c r="C132" s="2269" t="s">
        <v>42</v>
      </c>
      <c r="D132" s="2148"/>
      <c r="E132" s="2149"/>
      <c r="F132" s="2275"/>
      <c r="G132" s="2148"/>
      <c r="H132" s="420"/>
      <c r="I132" s="245"/>
      <c r="J132" s="247"/>
      <c r="K132" s="247"/>
      <c r="L132" s="246"/>
      <c r="M132" s="246"/>
      <c r="N132" s="420"/>
      <c r="O132" s="246"/>
      <c r="P132" s="246"/>
      <c r="Q132" s="247"/>
      <c r="R132" s="314"/>
      <c r="S132" s="1325"/>
      <c r="T132" s="670"/>
      <c r="U132" s="671"/>
      <c r="V132" s="333"/>
      <c r="W132" s="332"/>
      <c r="X132" s="1113"/>
      <c r="Y132" s="1325"/>
      <c r="Z132" s="670"/>
      <c r="AA132" s="661"/>
      <c r="AB132" s="661"/>
      <c r="AC132" s="670"/>
      <c r="AD132" s="1325"/>
      <c r="AE132" s="670"/>
      <c r="AF132" s="670"/>
      <c r="AG132" s="1325"/>
      <c r="AH132" s="670"/>
      <c r="AI132" s="670"/>
      <c r="AJ132" s="661"/>
      <c r="AK132" s="670"/>
      <c r="AL132" s="671"/>
      <c r="AM132" s="661"/>
      <c r="AN132" s="670"/>
      <c r="AO132" s="670"/>
      <c r="AP132" s="670"/>
      <c r="AQ132" s="670"/>
      <c r="AR132" s="671"/>
      <c r="AS132" s="672"/>
      <c r="AT132" s="671"/>
      <c r="AU132" s="333"/>
      <c r="AV132" s="332"/>
      <c r="AW132" s="437"/>
      <c r="AX132" s="332"/>
      <c r="AY132" s="1113"/>
      <c r="AZ132" s="1112"/>
      <c r="BA132" s="437"/>
      <c r="BB132" s="1114"/>
      <c r="BC132" s="627"/>
    </row>
    <row r="133" spans="1:55" ht="49.5" hidden="1" customHeight="1" thickBot="1">
      <c r="A133" s="2098"/>
      <c r="B133" s="2143"/>
      <c r="C133" s="2270" t="s">
        <v>41</v>
      </c>
      <c r="D133" s="2254"/>
      <c r="E133" s="2255"/>
      <c r="F133" s="2256"/>
      <c r="G133" s="2254"/>
      <c r="H133" s="350"/>
      <c r="I133" s="236"/>
      <c r="J133" s="238"/>
      <c r="K133" s="238"/>
      <c r="L133" s="237"/>
      <c r="M133" s="237"/>
      <c r="N133" s="350"/>
      <c r="O133" s="237"/>
      <c r="P133" s="237"/>
      <c r="Q133" s="238"/>
      <c r="R133" s="237"/>
      <c r="S133" s="619"/>
      <c r="T133" s="618"/>
      <c r="U133" s="613"/>
      <c r="V133" s="614"/>
      <c r="W133" s="618"/>
      <c r="X133" s="613"/>
      <c r="Y133" s="403"/>
      <c r="Z133" s="618"/>
      <c r="AA133" s="614"/>
      <c r="AB133" s="614"/>
      <c r="AC133" s="618"/>
      <c r="AD133" s="619"/>
      <c r="AE133" s="379"/>
      <c r="AF133" s="379"/>
      <c r="AG133" s="1347"/>
      <c r="AH133" s="345"/>
      <c r="AI133" s="618"/>
      <c r="AJ133" s="617"/>
      <c r="AK133" s="379"/>
      <c r="AL133" s="378"/>
      <c r="AM133" s="346"/>
      <c r="AN133" s="345"/>
      <c r="AO133" s="345"/>
      <c r="AP133" s="345"/>
      <c r="AQ133" s="377"/>
      <c r="AR133" s="613"/>
      <c r="AS133" s="616"/>
      <c r="AT133" s="613"/>
      <c r="AU133" s="614"/>
      <c r="AV133" s="618"/>
      <c r="AW133" s="619"/>
      <c r="AX133" s="618"/>
      <c r="AY133" s="613"/>
      <c r="AZ133" s="615"/>
      <c r="BA133" s="619"/>
      <c r="BB133" s="620"/>
      <c r="BC133" s="128"/>
    </row>
    <row r="134" spans="1:55" ht="49.5" hidden="1" customHeight="1" thickBot="1">
      <c r="A134" s="2120" t="s">
        <v>30</v>
      </c>
      <c r="B134" s="2122"/>
      <c r="C134" s="2194"/>
      <c r="D134" s="2194"/>
      <c r="E134" s="1196"/>
      <c r="F134" s="2167" t="s">
        <v>103</v>
      </c>
      <c r="G134" s="1191" t="s">
        <v>49</v>
      </c>
      <c r="H134" s="1266"/>
      <c r="I134" s="433"/>
      <c r="J134" s="485"/>
      <c r="K134" s="485"/>
      <c r="L134" s="434"/>
      <c r="M134" s="434"/>
      <c r="N134" s="1266"/>
      <c r="O134" s="434"/>
      <c r="P134" s="434"/>
      <c r="Q134" s="485"/>
      <c r="R134" s="434"/>
      <c r="S134" s="623"/>
      <c r="T134" s="368"/>
      <c r="U134" s="367"/>
      <c r="V134" s="369"/>
      <c r="W134" s="368"/>
      <c r="X134" s="367"/>
      <c r="Y134" s="690"/>
      <c r="Z134" s="410"/>
      <c r="AA134" s="411"/>
      <c r="AB134" s="369"/>
      <c r="AC134" s="368"/>
      <c r="AD134" s="623"/>
      <c r="AE134" s="368"/>
      <c r="AF134" s="368"/>
      <c r="AG134" s="623"/>
      <c r="AH134" s="368"/>
      <c r="AI134" s="368"/>
      <c r="AJ134" s="369"/>
      <c r="AK134" s="368"/>
      <c r="AL134" s="367"/>
      <c r="AM134" s="369"/>
      <c r="AN134" s="368"/>
      <c r="AO134" s="368"/>
      <c r="AP134" s="368"/>
      <c r="AQ134" s="368"/>
      <c r="AR134" s="367"/>
      <c r="AS134" s="370"/>
      <c r="AT134" s="367"/>
      <c r="AU134" s="369"/>
      <c r="AV134" s="368"/>
      <c r="AW134" s="623"/>
      <c r="AX134" s="368"/>
      <c r="AY134" s="367"/>
      <c r="AZ134" s="624"/>
      <c r="BA134" s="623"/>
      <c r="BB134" s="625"/>
      <c r="BC134" s="211"/>
    </row>
    <row r="135" spans="1:55" ht="49.5" hidden="1" customHeight="1" thickBot="1">
      <c r="A135" s="1134"/>
      <c r="B135" s="99"/>
      <c r="C135" s="2196"/>
      <c r="D135" s="2196"/>
      <c r="E135" s="1190"/>
      <c r="F135" s="2168"/>
      <c r="G135" s="394" t="s">
        <v>53</v>
      </c>
      <c r="H135" s="420"/>
      <c r="I135" s="245"/>
      <c r="J135" s="247"/>
      <c r="K135" s="247"/>
      <c r="L135" s="246"/>
      <c r="M135" s="246"/>
      <c r="N135" s="420"/>
      <c r="O135" s="246"/>
      <c r="P135" s="246"/>
      <c r="Q135" s="247"/>
      <c r="R135" s="246"/>
      <c r="S135" s="420"/>
      <c r="T135" s="246"/>
      <c r="U135" s="245"/>
      <c r="V135" s="247"/>
      <c r="W135" s="246"/>
      <c r="X135" s="245"/>
      <c r="Y135" s="420"/>
      <c r="Z135" s="246"/>
      <c r="AA135" s="247"/>
      <c r="AB135" s="247"/>
      <c r="AC135" s="246"/>
      <c r="AD135" s="420"/>
      <c r="AE135" s="246"/>
      <c r="AF135" s="246"/>
      <c r="AG135" s="420"/>
      <c r="AH135" s="246"/>
      <c r="AI135" s="246"/>
      <c r="AJ135" s="247"/>
      <c r="AK135" s="246"/>
      <c r="AL135" s="245"/>
      <c r="AM135" s="247"/>
      <c r="AN135" s="246"/>
      <c r="AO135" s="246"/>
      <c r="AP135" s="246"/>
      <c r="AQ135" s="246"/>
      <c r="AR135" s="245"/>
      <c r="AS135" s="244"/>
      <c r="AT135" s="245"/>
      <c r="AU135" s="247"/>
      <c r="AV135" s="246"/>
      <c r="AW135" s="420"/>
      <c r="AX135" s="246"/>
      <c r="AY135" s="245"/>
      <c r="AZ135" s="387"/>
      <c r="BA135" s="420"/>
      <c r="BB135" s="419"/>
      <c r="BC135" s="162"/>
    </row>
    <row r="136" spans="1:55" ht="49.5" hidden="1" customHeight="1" thickBot="1">
      <c r="A136" s="2170" t="s">
        <v>102</v>
      </c>
      <c r="B136" s="2171"/>
      <c r="C136" s="2222"/>
      <c r="D136" s="2222"/>
      <c r="E136" s="1142"/>
      <c r="F136" s="2169"/>
      <c r="G136" s="1193" t="s">
        <v>48</v>
      </c>
      <c r="H136" s="1337"/>
      <c r="I136" s="435"/>
      <c r="J136" s="489"/>
      <c r="K136" s="489"/>
      <c r="L136" s="436"/>
      <c r="M136" s="436"/>
      <c r="N136" s="1337"/>
      <c r="O136" s="436"/>
      <c r="P136" s="436"/>
      <c r="Q136" s="489"/>
      <c r="R136" s="436"/>
      <c r="S136" s="383"/>
      <c r="T136" s="345"/>
      <c r="U136" s="347"/>
      <c r="V136" s="346"/>
      <c r="W136" s="345"/>
      <c r="X136" s="347"/>
      <c r="Y136" s="1175"/>
      <c r="Z136" s="1109"/>
      <c r="AA136" s="1097"/>
      <c r="AB136" s="346"/>
      <c r="AC136" s="345"/>
      <c r="AD136" s="383"/>
      <c r="AE136" s="345"/>
      <c r="AF136" s="345"/>
      <c r="AG136" s="383"/>
      <c r="AH136" s="345"/>
      <c r="AI136" s="345"/>
      <c r="AJ136" s="346"/>
      <c r="AK136" s="345"/>
      <c r="AL136" s="347"/>
      <c r="AM136" s="346"/>
      <c r="AN136" s="345"/>
      <c r="AO136" s="345"/>
      <c r="AP136" s="345"/>
      <c r="AQ136" s="345"/>
      <c r="AR136" s="347"/>
      <c r="AS136" s="348"/>
      <c r="AT136" s="347"/>
      <c r="AU136" s="346"/>
      <c r="AV136" s="345"/>
      <c r="AW136" s="383"/>
      <c r="AX136" s="345"/>
      <c r="AY136" s="347"/>
      <c r="AZ136" s="349"/>
      <c r="BA136" s="383"/>
      <c r="BB136" s="382"/>
      <c r="BC136" s="159"/>
    </row>
    <row r="137" spans="1:55" ht="49.5" hidden="1" customHeight="1" thickBot="1">
      <c r="A137" s="2139" t="s">
        <v>44</v>
      </c>
      <c r="B137" s="2140"/>
      <c r="C137" s="2144" t="s">
        <v>43</v>
      </c>
      <c r="D137" s="2144"/>
      <c r="E137" s="2145"/>
      <c r="F137" s="2146"/>
      <c r="G137" s="2144"/>
      <c r="H137" s="1171"/>
      <c r="I137" s="255"/>
      <c r="J137" s="257"/>
      <c r="K137" s="257"/>
      <c r="L137" s="256"/>
      <c r="M137" s="256"/>
      <c r="N137" s="1171"/>
      <c r="O137" s="256"/>
      <c r="P137" s="256"/>
      <c r="Q137" s="257"/>
      <c r="R137" s="256"/>
      <c r="S137" s="585"/>
      <c r="T137" s="582"/>
      <c r="U137" s="579"/>
      <c r="V137" s="580"/>
      <c r="W137" s="582"/>
      <c r="X137" s="579"/>
      <c r="Y137" s="1171"/>
      <c r="Z137" s="256"/>
      <c r="AA137" s="257"/>
      <c r="AB137" s="580"/>
      <c r="AC137" s="582"/>
      <c r="AD137" s="585"/>
      <c r="AE137" s="582"/>
      <c r="AF137" s="582"/>
      <c r="AG137" s="585"/>
      <c r="AH137" s="582"/>
      <c r="AI137" s="582"/>
      <c r="AJ137" s="580"/>
      <c r="AK137" s="582"/>
      <c r="AL137" s="579"/>
      <c r="AM137" s="580"/>
      <c r="AN137" s="582"/>
      <c r="AO137" s="582"/>
      <c r="AP137" s="582"/>
      <c r="AQ137" s="582"/>
      <c r="AR137" s="579"/>
      <c r="AS137" s="578"/>
      <c r="AT137" s="579"/>
      <c r="AU137" s="580"/>
      <c r="AV137" s="582"/>
      <c r="AW137" s="585"/>
      <c r="AX137" s="582"/>
      <c r="AY137" s="579"/>
      <c r="AZ137" s="581"/>
      <c r="BA137" s="585"/>
      <c r="BB137" s="586"/>
      <c r="BC137" s="166"/>
    </row>
    <row r="138" spans="1:55" ht="49.5" hidden="1" customHeight="1" thickBot="1">
      <c r="A138" s="2141"/>
      <c r="B138" s="2142"/>
      <c r="C138" s="2148" t="s">
        <v>42</v>
      </c>
      <c r="D138" s="2148"/>
      <c r="E138" s="2149"/>
      <c r="F138" s="2141"/>
      <c r="G138" s="2102"/>
      <c r="H138" s="420"/>
      <c r="I138" s="245"/>
      <c r="J138" s="247"/>
      <c r="K138" s="247"/>
      <c r="L138" s="246"/>
      <c r="M138" s="246"/>
      <c r="N138" s="420"/>
      <c r="O138" s="246"/>
      <c r="P138" s="246"/>
      <c r="Q138" s="247"/>
      <c r="R138" s="246"/>
      <c r="S138" s="437"/>
      <c r="T138" s="332"/>
      <c r="U138" s="1113"/>
      <c r="V138" s="333"/>
      <c r="W138" s="332"/>
      <c r="X138" s="1113"/>
      <c r="Y138" s="420"/>
      <c r="Z138" s="246"/>
      <c r="AA138" s="247"/>
      <c r="AB138" s="333"/>
      <c r="AC138" s="332"/>
      <c r="AD138" s="437"/>
      <c r="AE138" s="332"/>
      <c r="AF138" s="332"/>
      <c r="AG138" s="437"/>
      <c r="AH138" s="332"/>
      <c r="AI138" s="332"/>
      <c r="AJ138" s="333"/>
      <c r="AK138" s="332"/>
      <c r="AL138" s="1113"/>
      <c r="AM138" s="333"/>
      <c r="AN138" s="332"/>
      <c r="AO138" s="332"/>
      <c r="AP138" s="332"/>
      <c r="AQ138" s="332"/>
      <c r="AR138" s="1113"/>
      <c r="AS138" s="331"/>
      <c r="AT138" s="1113"/>
      <c r="AU138" s="333"/>
      <c r="AV138" s="332"/>
      <c r="AW138" s="437"/>
      <c r="AX138" s="332"/>
      <c r="AY138" s="1113"/>
      <c r="AZ138" s="1112"/>
      <c r="BA138" s="437"/>
      <c r="BB138" s="1114"/>
      <c r="BC138" s="627"/>
    </row>
    <row r="139" spans="1:55" ht="49.5" hidden="1" customHeight="1" thickBot="1">
      <c r="A139" s="2098"/>
      <c r="B139" s="2143"/>
      <c r="C139" s="2254" t="s">
        <v>41</v>
      </c>
      <c r="D139" s="2254"/>
      <c r="E139" s="2255"/>
      <c r="F139" s="2256"/>
      <c r="G139" s="2254"/>
      <c r="H139" s="1172"/>
      <c r="I139" s="1108"/>
      <c r="J139" s="340"/>
      <c r="K139" s="340"/>
      <c r="L139" s="339"/>
      <c r="M139" s="339"/>
      <c r="N139" s="1172"/>
      <c r="O139" s="339"/>
      <c r="P139" s="339"/>
      <c r="Q139" s="340"/>
      <c r="R139" s="339"/>
      <c r="S139" s="403"/>
      <c r="T139" s="406"/>
      <c r="U139" s="405"/>
      <c r="V139" s="407"/>
      <c r="W139" s="406"/>
      <c r="X139" s="405"/>
      <c r="Y139" s="1172"/>
      <c r="Z139" s="339"/>
      <c r="AA139" s="340"/>
      <c r="AB139" s="407"/>
      <c r="AC139" s="406"/>
      <c r="AD139" s="403"/>
      <c r="AE139" s="406"/>
      <c r="AF139" s="406"/>
      <c r="AG139" s="403"/>
      <c r="AH139" s="406"/>
      <c r="AI139" s="406"/>
      <c r="AJ139" s="407"/>
      <c r="AK139" s="406"/>
      <c r="AL139" s="405"/>
      <c r="AM139" s="407"/>
      <c r="AN139" s="406"/>
      <c r="AO139" s="406"/>
      <c r="AP139" s="406"/>
      <c r="AQ139" s="406"/>
      <c r="AR139" s="405"/>
      <c r="AS139" s="408"/>
      <c r="AT139" s="405"/>
      <c r="AU139" s="407"/>
      <c r="AV139" s="406"/>
      <c r="AW139" s="403"/>
      <c r="AX139" s="406"/>
      <c r="AY139" s="405"/>
      <c r="AZ139" s="404"/>
      <c r="BA139" s="403"/>
      <c r="BB139" s="402"/>
      <c r="BC139" s="202"/>
    </row>
    <row r="140" spans="1:55" ht="49.5" hidden="1" customHeight="1" thickBot="1">
      <c r="A140" s="1134"/>
      <c r="B140" s="99"/>
      <c r="C140" s="2"/>
      <c r="D140" s="2"/>
      <c r="E140" s="1158"/>
      <c r="F140" s="1134"/>
      <c r="G140" s="2"/>
      <c r="H140" s="420"/>
      <c r="I140" s="245"/>
      <c r="J140" s="247"/>
      <c r="K140" s="247"/>
      <c r="L140" s="246"/>
      <c r="M140" s="246"/>
      <c r="N140" s="420"/>
      <c r="O140" s="246"/>
      <c r="P140" s="246"/>
      <c r="Q140" s="247"/>
      <c r="R140" s="246"/>
      <c r="S140" s="688"/>
      <c r="T140" s="687"/>
      <c r="U140" s="683"/>
      <c r="V140" s="684"/>
      <c r="W140" s="687"/>
      <c r="X140" s="683"/>
      <c r="Y140" s="420"/>
      <c r="Z140" s="246"/>
      <c r="AA140" s="247"/>
      <c r="AB140" s="684"/>
      <c r="AC140" s="687"/>
      <c r="AD140" s="688"/>
      <c r="AE140" s="687"/>
      <c r="AF140" s="687"/>
      <c r="AG140" s="688"/>
      <c r="AH140" s="687"/>
      <c r="AI140" s="687"/>
      <c r="AJ140" s="684"/>
      <c r="AK140" s="687"/>
      <c r="AL140" s="683"/>
      <c r="AM140" s="684"/>
      <c r="AN140" s="687"/>
      <c r="AO140" s="687"/>
      <c r="AP140" s="687"/>
      <c r="AQ140" s="687"/>
      <c r="AR140" s="683"/>
      <c r="AS140" s="686"/>
      <c r="AT140" s="683"/>
      <c r="AU140" s="684"/>
      <c r="AV140" s="687"/>
      <c r="AW140" s="688"/>
      <c r="AX140" s="687"/>
      <c r="AY140" s="683"/>
      <c r="AZ140" s="685"/>
      <c r="BA140" s="688"/>
      <c r="BB140" s="689"/>
      <c r="BC140" s="162"/>
    </row>
    <row r="141" spans="1:55" ht="49.5" hidden="1" customHeight="1" thickBot="1">
      <c r="A141" s="2120" t="s">
        <v>30</v>
      </c>
      <c r="B141" s="2122"/>
      <c r="C141" s="2271" t="s">
        <v>101</v>
      </c>
      <c r="D141" s="2194"/>
      <c r="E141" s="2187"/>
      <c r="F141" s="2167"/>
      <c r="G141" s="1191" t="s">
        <v>49</v>
      </c>
      <c r="H141" s="1266"/>
      <c r="I141" s="433"/>
      <c r="J141" s="485"/>
      <c r="K141" s="485"/>
      <c r="L141" s="434"/>
      <c r="M141" s="434"/>
      <c r="N141" s="1266"/>
      <c r="O141" s="434"/>
      <c r="P141" s="434"/>
      <c r="Q141" s="485"/>
      <c r="R141" s="434"/>
      <c r="S141" s="1528"/>
      <c r="T141" s="1503"/>
      <c r="U141" s="621"/>
      <c r="V141" s="633"/>
      <c r="W141" s="1503"/>
      <c r="X141" s="367"/>
      <c r="Y141" s="623"/>
      <c r="Z141" s="368"/>
      <c r="AA141" s="369"/>
      <c r="AB141" s="369"/>
      <c r="AC141" s="368"/>
      <c r="AD141" s="623"/>
      <c r="AE141" s="368"/>
      <c r="AF141" s="368"/>
      <c r="AG141" s="623"/>
      <c r="AH141" s="368"/>
      <c r="AI141" s="368"/>
      <c r="AJ141" s="369"/>
      <c r="AK141" s="368"/>
      <c r="AL141" s="367"/>
      <c r="AM141" s="369"/>
      <c r="AN141" s="368"/>
      <c r="AO141" s="368"/>
      <c r="AP141" s="368"/>
      <c r="AQ141" s="368"/>
      <c r="AR141" s="367"/>
      <c r="AS141" s="370"/>
      <c r="AT141" s="367"/>
      <c r="AU141" s="369"/>
      <c r="AV141" s="368"/>
      <c r="AW141" s="623"/>
      <c r="AX141" s="368"/>
      <c r="AY141" s="367"/>
      <c r="AZ141" s="624"/>
      <c r="BA141" s="690"/>
      <c r="BB141" s="691"/>
      <c r="BC141" s="462"/>
    </row>
    <row r="142" spans="1:55" ht="49.5" hidden="1" customHeight="1" thickBot="1">
      <c r="A142" s="1134"/>
      <c r="B142" s="99"/>
      <c r="C142" s="2272"/>
      <c r="D142" s="2196"/>
      <c r="E142" s="2189"/>
      <c r="F142" s="2168"/>
      <c r="G142" s="1194" t="s">
        <v>48</v>
      </c>
      <c r="H142" s="1338"/>
      <c r="I142" s="431"/>
      <c r="J142" s="486"/>
      <c r="K142" s="486"/>
      <c r="L142" s="432"/>
      <c r="M142" s="432"/>
      <c r="N142" s="1338"/>
      <c r="O142" s="432"/>
      <c r="P142" s="432"/>
      <c r="Q142" s="486"/>
      <c r="R142" s="432"/>
      <c r="S142" s="1529"/>
      <c r="T142" s="1505"/>
      <c r="U142" s="236"/>
      <c r="V142" s="238"/>
      <c r="W142" s="237"/>
      <c r="X142" s="236"/>
      <c r="Y142" s="350"/>
      <c r="Z142" s="237"/>
      <c r="AA142" s="238"/>
      <c r="AB142" s="238"/>
      <c r="AC142" s="237"/>
      <c r="AD142" s="350"/>
      <c r="AE142" s="237"/>
      <c r="AF142" s="237"/>
      <c r="AG142" s="350"/>
      <c r="AH142" s="237"/>
      <c r="AI142" s="237"/>
      <c r="AJ142" s="238"/>
      <c r="AK142" s="237"/>
      <c r="AL142" s="236"/>
      <c r="AM142" s="238"/>
      <c r="AN142" s="237"/>
      <c r="AO142" s="237"/>
      <c r="AP142" s="237"/>
      <c r="AQ142" s="237"/>
      <c r="AR142" s="236"/>
      <c r="AS142" s="235"/>
      <c r="AT142" s="236"/>
      <c r="AU142" s="238"/>
      <c r="AV142" s="237"/>
      <c r="AW142" s="350"/>
      <c r="AX142" s="237"/>
      <c r="AY142" s="236"/>
      <c r="AZ142" s="1116"/>
      <c r="BA142" s="350"/>
      <c r="BB142" s="1165"/>
      <c r="BC142" s="128"/>
    </row>
    <row r="143" spans="1:55" ht="49.5" hidden="1" customHeight="1" thickBot="1">
      <c r="A143" s="2170" t="s">
        <v>100</v>
      </c>
      <c r="B143" s="2171"/>
      <c r="C143" s="2273"/>
      <c r="D143" s="2222"/>
      <c r="E143" s="2192"/>
      <c r="F143" s="2169"/>
      <c r="G143" s="394" t="s">
        <v>45</v>
      </c>
      <c r="H143" s="1175"/>
      <c r="I143" s="1127"/>
      <c r="J143" s="1097"/>
      <c r="K143" s="1097"/>
      <c r="L143" s="1109"/>
      <c r="M143" s="1109"/>
      <c r="N143" s="1175"/>
      <c r="O143" s="1109"/>
      <c r="P143" s="1109"/>
      <c r="Q143" s="1097"/>
      <c r="R143" s="1109"/>
      <c r="S143" s="383"/>
      <c r="T143" s="345"/>
      <c r="U143" s="347"/>
      <c r="V143" s="346"/>
      <c r="W143" s="345"/>
      <c r="X143" s="347"/>
      <c r="Y143" s="383"/>
      <c r="Z143" s="345"/>
      <c r="AA143" s="346"/>
      <c r="AB143" s="346"/>
      <c r="AC143" s="345"/>
      <c r="AD143" s="383"/>
      <c r="AE143" s="345"/>
      <c r="AF143" s="345"/>
      <c r="AG143" s="383"/>
      <c r="AH143" s="345"/>
      <c r="AI143" s="345"/>
      <c r="AJ143" s="346"/>
      <c r="AK143" s="345"/>
      <c r="AL143" s="347"/>
      <c r="AM143" s="346"/>
      <c r="AN143" s="345"/>
      <c r="AO143" s="345"/>
      <c r="AP143" s="345"/>
      <c r="AQ143" s="345"/>
      <c r="AR143" s="347"/>
      <c r="AS143" s="348"/>
      <c r="AT143" s="347"/>
      <c r="AU143" s="346"/>
      <c r="AV143" s="345"/>
      <c r="AW143" s="383"/>
      <c r="AX143" s="345"/>
      <c r="AY143" s="347"/>
      <c r="AZ143" s="349"/>
      <c r="BA143" s="383"/>
      <c r="BB143" s="382"/>
      <c r="BC143" s="159"/>
    </row>
    <row r="144" spans="1:55" ht="49.5" hidden="1" customHeight="1" thickBot="1">
      <c r="A144" s="2139" t="s">
        <v>44</v>
      </c>
      <c r="B144" s="2140"/>
      <c r="C144" s="2144" t="s">
        <v>43</v>
      </c>
      <c r="D144" s="2144"/>
      <c r="E144" s="2145"/>
      <c r="F144" s="2146"/>
      <c r="G144" s="2144"/>
      <c r="H144" s="437"/>
      <c r="I144" s="1113"/>
      <c r="J144" s="333"/>
      <c r="K144" s="333"/>
      <c r="L144" s="332"/>
      <c r="M144" s="332"/>
      <c r="N144" s="437"/>
      <c r="O144" s="332"/>
      <c r="P144" s="332"/>
      <c r="Q144" s="333"/>
      <c r="R144" s="332"/>
      <c r="S144" s="657"/>
      <c r="T144" s="656"/>
      <c r="U144" s="652"/>
      <c r="V144" s="653"/>
      <c r="W144" s="656"/>
      <c r="X144" s="652"/>
      <c r="Y144" s="657"/>
      <c r="Z144" s="656"/>
      <c r="AA144" s="653"/>
      <c r="AB144" s="653"/>
      <c r="AC144" s="656"/>
      <c r="AD144" s="657"/>
      <c r="AE144" s="656"/>
      <c r="AF144" s="656"/>
      <c r="AG144" s="657"/>
      <c r="AH144" s="656"/>
      <c r="AI144" s="656"/>
      <c r="AJ144" s="653"/>
      <c r="AK144" s="656"/>
      <c r="AL144" s="652"/>
      <c r="AM144" s="653"/>
      <c r="AN144" s="656"/>
      <c r="AO144" s="656"/>
      <c r="AP144" s="656"/>
      <c r="AQ144" s="656"/>
      <c r="AR144" s="652"/>
      <c r="AS144" s="655"/>
      <c r="AT144" s="652"/>
      <c r="AU144" s="653"/>
      <c r="AV144" s="656"/>
      <c r="AW144" s="657"/>
      <c r="AX144" s="656"/>
      <c r="AY144" s="652"/>
      <c r="AZ144" s="654"/>
      <c r="BA144" s="657"/>
      <c r="BB144" s="658"/>
      <c r="BC144" s="659"/>
    </row>
    <row r="145" spans="1:55" ht="49.5" hidden="1" customHeight="1" thickBot="1">
      <c r="A145" s="2141"/>
      <c r="B145" s="2142"/>
      <c r="C145" s="2148" t="s">
        <v>42</v>
      </c>
      <c r="D145" s="2148"/>
      <c r="E145" s="2149"/>
      <c r="F145" s="2141"/>
      <c r="G145" s="2102"/>
      <c r="H145" s="420"/>
      <c r="I145" s="245"/>
      <c r="J145" s="247"/>
      <c r="K145" s="247"/>
      <c r="L145" s="246"/>
      <c r="M145" s="246"/>
      <c r="N145" s="420"/>
      <c r="O145" s="246"/>
      <c r="P145" s="246"/>
      <c r="Q145" s="247"/>
      <c r="R145" s="246"/>
      <c r="S145" s="1538"/>
      <c r="T145" s="1509"/>
      <c r="U145" s="671"/>
      <c r="V145" s="333"/>
      <c r="W145" s="332"/>
      <c r="X145" s="1113"/>
      <c r="Y145" s="1325"/>
      <c r="Z145" s="670"/>
      <c r="AA145" s="661"/>
      <c r="AB145" s="661"/>
      <c r="AC145" s="670"/>
      <c r="AD145" s="1325"/>
      <c r="AE145" s="670"/>
      <c r="AF145" s="670"/>
      <c r="AG145" s="1325"/>
      <c r="AH145" s="670"/>
      <c r="AI145" s="670"/>
      <c r="AJ145" s="661"/>
      <c r="AK145" s="670"/>
      <c r="AL145" s="671"/>
      <c r="AM145" s="661"/>
      <c r="AN145" s="670"/>
      <c r="AO145" s="670"/>
      <c r="AP145" s="670"/>
      <c r="AQ145" s="670"/>
      <c r="AR145" s="671"/>
      <c r="AS145" s="672"/>
      <c r="AT145" s="671"/>
      <c r="AU145" s="333"/>
      <c r="AV145" s="332"/>
      <c r="AW145" s="437"/>
      <c r="AX145" s="332"/>
      <c r="AY145" s="1113"/>
      <c r="AZ145" s="1112"/>
      <c r="BA145" s="437"/>
      <c r="BB145" s="1114"/>
      <c r="BC145" s="627"/>
    </row>
    <row r="146" spans="1:55" ht="49.5" hidden="1" customHeight="1" thickBot="1">
      <c r="A146" s="2098"/>
      <c r="B146" s="2143"/>
      <c r="C146" s="2254" t="s">
        <v>41</v>
      </c>
      <c r="D146" s="2254"/>
      <c r="E146" s="2255"/>
      <c r="F146" s="2152"/>
      <c r="G146" s="2181"/>
      <c r="H146" s="350"/>
      <c r="I146" s="236"/>
      <c r="J146" s="238"/>
      <c r="K146" s="238"/>
      <c r="L146" s="237"/>
      <c r="M146" s="237"/>
      <c r="N146" s="350"/>
      <c r="O146" s="237"/>
      <c r="P146" s="237"/>
      <c r="Q146" s="238"/>
      <c r="R146" s="237"/>
      <c r="S146" s="1541"/>
      <c r="T146" s="618"/>
      <c r="U146" s="613"/>
      <c r="V146" s="614"/>
      <c r="W146" s="618"/>
      <c r="X146" s="613"/>
      <c r="Y146" s="403"/>
      <c r="Z146" s="618"/>
      <c r="AA146" s="614"/>
      <c r="AB146" s="614"/>
      <c r="AC146" s="618"/>
      <c r="AD146" s="619"/>
      <c r="AE146" s="345"/>
      <c r="AF146" s="345"/>
      <c r="AG146" s="383"/>
      <c r="AH146" s="345"/>
      <c r="AI146" s="618"/>
      <c r="AJ146" s="346"/>
      <c r="AK146" s="345"/>
      <c r="AL146" s="347"/>
      <c r="AM146" s="346"/>
      <c r="AN146" s="345"/>
      <c r="AO146" s="345"/>
      <c r="AP146" s="345"/>
      <c r="AQ146" s="377"/>
      <c r="AR146" s="613"/>
      <c r="AS146" s="616"/>
      <c r="AT146" s="613"/>
      <c r="AU146" s="614"/>
      <c r="AV146" s="618"/>
      <c r="AW146" s="619"/>
      <c r="AX146" s="618"/>
      <c r="AY146" s="613"/>
      <c r="AZ146" s="615"/>
      <c r="BA146" s="619"/>
      <c r="BB146" s="620"/>
      <c r="BC146" s="128"/>
    </row>
    <row r="147" spans="1:55" ht="49.5" hidden="1" customHeight="1" thickBot="1">
      <c r="A147" s="2120" t="s">
        <v>30</v>
      </c>
      <c r="B147" s="2122"/>
      <c r="C147" s="2271" t="s">
        <v>99</v>
      </c>
      <c r="D147" s="2194"/>
      <c r="E147" s="2187"/>
      <c r="F147" s="2167"/>
      <c r="G147" s="1191" t="s">
        <v>49</v>
      </c>
      <c r="H147" s="1266"/>
      <c r="I147" s="433"/>
      <c r="J147" s="485"/>
      <c r="K147" s="485"/>
      <c r="L147" s="434"/>
      <c r="M147" s="434"/>
      <c r="N147" s="1266"/>
      <c r="O147" s="434"/>
      <c r="P147" s="434"/>
      <c r="Q147" s="485"/>
      <c r="R147" s="434"/>
      <c r="S147" s="1528"/>
      <c r="T147" s="1503"/>
      <c r="U147" s="621"/>
      <c r="V147" s="633"/>
      <c r="W147" s="1503"/>
      <c r="X147" s="367"/>
      <c r="Y147" s="623"/>
      <c r="Z147" s="368"/>
      <c r="AA147" s="369"/>
      <c r="AB147" s="369"/>
      <c r="AC147" s="368"/>
      <c r="AD147" s="623"/>
      <c r="AE147" s="368"/>
      <c r="AF147" s="368"/>
      <c r="AG147" s="623"/>
      <c r="AH147" s="368"/>
      <c r="AI147" s="368"/>
      <c r="AJ147" s="369"/>
      <c r="AK147" s="368"/>
      <c r="AL147" s="367"/>
      <c r="AM147" s="369"/>
      <c r="AN147" s="368"/>
      <c r="AO147" s="368"/>
      <c r="AP147" s="368"/>
      <c r="AQ147" s="368"/>
      <c r="AR147" s="367"/>
      <c r="AS147" s="370"/>
      <c r="AT147" s="367"/>
      <c r="AU147" s="369"/>
      <c r="AV147" s="368"/>
      <c r="AW147" s="623"/>
      <c r="AX147" s="368"/>
      <c r="AY147" s="367"/>
      <c r="AZ147" s="624"/>
      <c r="BA147" s="690"/>
      <c r="BB147" s="691"/>
      <c r="BC147" s="462"/>
    </row>
    <row r="148" spans="1:55" ht="49.5" hidden="1" customHeight="1" thickBot="1">
      <c r="A148" s="1134"/>
      <c r="B148" s="99"/>
      <c r="C148" s="2272"/>
      <c r="D148" s="2196"/>
      <c r="E148" s="2189"/>
      <c r="F148" s="2168"/>
      <c r="G148" s="1194" t="s">
        <v>48</v>
      </c>
      <c r="H148" s="1338"/>
      <c r="I148" s="431"/>
      <c r="J148" s="486"/>
      <c r="K148" s="486"/>
      <c r="L148" s="432"/>
      <c r="M148" s="432"/>
      <c r="N148" s="1338"/>
      <c r="O148" s="432"/>
      <c r="P148" s="432"/>
      <c r="Q148" s="486"/>
      <c r="R148" s="432"/>
      <c r="S148" s="1529"/>
      <c r="T148" s="1505"/>
      <c r="U148" s="236"/>
      <c r="V148" s="238"/>
      <c r="W148" s="237"/>
      <c r="X148" s="236"/>
      <c r="Y148" s="350"/>
      <c r="Z148" s="237"/>
      <c r="AA148" s="238"/>
      <c r="AB148" s="238"/>
      <c r="AC148" s="237"/>
      <c r="AD148" s="350"/>
      <c r="AE148" s="237"/>
      <c r="AF148" s="237"/>
      <c r="AG148" s="350"/>
      <c r="AH148" s="237"/>
      <c r="AI148" s="237"/>
      <c r="AJ148" s="238"/>
      <c r="AK148" s="237"/>
      <c r="AL148" s="236"/>
      <c r="AM148" s="238"/>
      <c r="AN148" s="237"/>
      <c r="AO148" s="237"/>
      <c r="AP148" s="237"/>
      <c r="AQ148" s="237"/>
      <c r="AR148" s="236"/>
      <c r="AS148" s="235"/>
      <c r="AT148" s="236"/>
      <c r="AU148" s="238"/>
      <c r="AV148" s="237"/>
      <c r="AW148" s="350"/>
      <c r="AX148" s="237"/>
      <c r="AY148" s="236"/>
      <c r="AZ148" s="1116"/>
      <c r="BA148" s="350"/>
      <c r="BB148" s="1165"/>
      <c r="BC148" s="128"/>
    </row>
    <row r="149" spans="1:55" ht="49.5" hidden="1" customHeight="1" thickBot="1">
      <c r="A149" s="2170" t="s">
        <v>98</v>
      </c>
      <c r="B149" s="2171"/>
      <c r="C149" s="2273"/>
      <c r="D149" s="2222"/>
      <c r="E149" s="2192"/>
      <c r="F149" s="2169"/>
      <c r="G149" s="394" t="s">
        <v>45</v>
      </c>
      <c r="H149" s="1175"/>
      <c r="I149" s="1127"/>
      <c r="J149" s="1097"/>
      <c r="K149" s="1097"/>
      <c r="L149" s="1109"/>
      <c r="M149" s="1109"/>
      <c r="N149" s="1175"/>
      <c r="O149" s="1109"/>
      <c r="P149" s="1109"/>
      <c r="Q149" s="1097"/>
      <c r="R149" s="1109"/>
      <c r="S149" s="383"/>
      <c r="T149" s="345"/>
      <c r="U149" s="347"/>
      <c r="V149" s="346"/>
      <c r="W149" s="345"/>
      <c r="X149" s="347"/>
      <c r="Y149" s="383"/>
      <c r="Z149" s="345"/>
      <c r="AA149" s="346"/>
      <c r="AB149" s="346"/>
      <c r="AC149" s="345"/>
      <c r="AD149" s="383"/>
      <c r="AE149" s="345"/>
      <c r="AF149" s="345"/>
      <c r="AG149" s="383"/>
      <c r="AH149" s="345"/>
      <c r="AI149" s="345"/>
      <c r="AJ149" s="346"/>
      <c r="AK149" s="345"/>
      <c r="AL149" s="347"/>
      <c r="AM149" s="346"/>
      <c r="AN149" s="345"/>
      <c r="AO149" s="345"/>
      <c r="AP149" s="345"/>
      <c r="AQ149" s="345"/>
      <c r="AR149" s="347"/>
      <c r="AS149" s="348"/>
      <c r="AT149" s="347"/>
      <c r="AU149" s="346"/>
      <c r="AV149" s="345"/>
      <c r="AW149" s="383"/>
      <c r="AX149" s="345"/>
      <c r="AY149" s="347"/>
      <c r="AZ149" s="349"/>
      <c r="BA149" s="383"/>
      <c r="BB149" s="382"/>
      <c r="BC149" s="159"/>
    </row>
    <row r="150" spans="1:55" ht="49.5" hidden="1" customHeight="1" thickBot="1">
      <c r="A150" s="2139" t="s">
        <v>44</v>
      </c>
      <c r="B150" s="2140"/>
      <c r="C150" s="2144" t="s">
        <v>43</v>
      </c>
      <c r="D150" s="2144"/>
      <c r="E150" s="2145"/>
      <c r="F150" s="2146"/>
      <c r="G150" s="2144"/>
      <c r="H150" s="437"/>
      <c r="I150" s="1113"/>
      <c r="J150" s="333"/>
      <c r="K150" s="333"/>
      <c r="L150" s="332"/>
      <c r="M150" s="332"/>
      <c r="N150" s="437"/>
      <c r="O150" s="332"/>
      <c r="P150" s="332"/>
      <c r="Q150" s="333"/>
      <c r="R150" s="332"/>
      <c r="S150" s="657"/>
      <c r="T150" s="656"/>
      <c r="U150" s="652"/>
      <c r="V150" s="653"/>
      <c r="W150" s="656"/>
      <c r="X150" s="652"/>
      <c r="Y150" s="657"/>
      <c r="Z150" s="656"/>
      <c r="AA150" s="653"/>
      <c r="AB150" s="653"/>
      <c r="AC150" s="656"/>
      <c r="AD150" s="657"/>
      <c r="AE150" s="656"/>
      <c r="AF150" s="656"/>
      <c r="AG150" s="657"/>
      <c r="AH150" s="656"/>
      <c r="AI150" s="656"/>
      <c r="AJ150" s="653"/>
      <c r="AK150" s="656"/>
      <c r="AL150" s="652"/>
      <c r="AM150" s="653"/>
      <c r="AN150" s="656"/>
      <c r="AO150" s="656"/>
      <c r="AP150" s="656"/>
      <c r="AQ150" s="656"/>
      <c r="AR150" s="652"/>
      <c r="AS150" s="655"/>
      <c r="AT150" s="652"/>
      <c r="AU150" s="653"/>
      <c r="AV150" s="656"/>
      <c r="AW150" s="657"/>
      <c r="AX150" s="656"/>
      <c r="AY150" s="652"/>
      <c r="AZ150" s="654"/>
      <c r="BA150" s="657"/>
      <c r="BB150" s="658"/>
      <c r="BC150" s="659"/>
    </row>
    <row r="151" spans="1:55" ht="49.5" hidden="1" customHeight="1" thickBot="1">
      <c r="A151" s="2141"/>
      <c r="B151" s="2142"/>
      <c r="C151" s="2148" t="s">
        <v>42</v>
      </c>
      <c r="D151" s="2148"/>
      <c r="E151" s="2149"/>
      <c r="F151" s="2141"/>
      <c r="G151" s="2102"/>
      <c r="H151" s="420"/>
      <c r="I151" s="245"/>
      <c r="J151" s="247"/>
      <c r="K151" s="247"/>
      <c r="L151" s="246"/>
      <c r="M151" s="246"/>
      <c r="N151" s="420"/>
      <c r="O151" s="246"/>
      <c r="P151" s="246"/>
      <c r="Q151" s="247"/>
      <c r="R151" s="246"/>
      <c r="S151" s="1538"/>
      <c r="T151" s="1509"/>
      <c r="U151" s="671"/>
      <c r="V151" s="333"/>
      <c r="W151" s="332"/>
      <c r="X151" s="1113"/>
      <c r="Y151" s="1325"/>
      <c r="Z151" s="670"/>
      <c r="AA151" s="661"/>
      <c r="AB151" s="661"/>
      <c r="AC151" s="670"/>
      <c r="AD151" s="1325"/>
      <c r="AE151" s="670"/>
      <c r="AF151" s="670"/>
      <c r="AG151" s="1325"/>
      <c r="AH151" s="670"/>
      <c r="AI151" s="670"/>
      <c r="AJ151" s="661"/>
      <c r="AK151" s="670"/>
      <c r="AL151" s="671"/>
      <c r="AM151" s="661"/>
      <c r="AN151" s="670"/>
      <c r="AO151" s="670"/>
      <c r="AP151" s="670"/>
      <c r="AQ151" s="670"/>
      <c r="AR151" s="671"/>
      <c r="AS151" s="672"/>
      <c r="AT151" s="671"/>
      <c r="AU151" s="333"/>
      <c r="AV151" s="332"/>
      <c r="AW151" s="437"/>
      <c r="AX151" s="332"/>
      <c r="AY151" s="1113"/>
      <c r="AZ151" s="1112"/>
      <c r="BA151" s="437"/>
      <c r="BB151" s="1114"/>
      <c r="BC151" s="627"/>
    </row>
    <row r="152" spans="1:55" ht="49.5" hidden="1" customHeight="1" thickBot="1">
      <c r="A152" s="2098"/>
      <c r="B152" s="2143"/>
      <c r="C152" s="2254" t="s">
        <v>41</v>
      </c>
      <c r="D152" s="2254"/>
      <c r="E152" s="2255"/>
      <c r="F152" s="2152"/>
      <c r="G152" s="2181"/>
      <c r="H152" s="350"/>
      <c r="I152" s="236"/>
      <c r="J152" s="238"/>
      <c r="K152" s="238"/>
      <c r="L152" s="237"/>
      <c r="M152" s="237"/>
      <c r="N152" s="350"/>
      <c r="O152" s="237"/>
      <c r="P152" s="237"/>
      <c r="Q152" s="238"/>
      <c r="R152" s="237"/>
      <c r="S152" s="1541"/>
      <c r="T152" s="618"/>
      <c r="U152" s="613"/>
      <c r="V152" s="614"/>
      <c r="W152" s="618"/>
      <c r="X152" s="613"/>
      <c r="Y152" s="403"/>
      <c r="Z152" s="618"/>
      <c r="AA152" s="614"/>
      <c r="AB152" s="614"/>
      <c r="AC152" s="618"/>
      <c r="AD152" s="619"/>
      <c r="AE152" s="345"/>
      <c r="AF152" s="345"/>
      <c r="AG152" s="383"/>
      <c r="AH152" s="345"/>
      <c r="AI152" s="618"/>
      <c r="AJ152" s="346"/>
      <c r="AK152" s="345"/>
      <c r="AL152" s="347"/>
      <c r="AM152" s="346"/>
      <c r="AN152" s="345"/>
      <c r="AO152" s="345"/>
      <c r="AP152" s="345"/>
      <c r="AQ152" s="377"/>
      <c r="AR152" s="613"/>
      <c r="AS152" s="616"/>
      <c r="AT152" s="613"/>
      <c r="AU152" s="614"/>
      <c r="AV152" s="618"/>
      <c r="AW152" s="619"/>
      <c r="AX152" s="618"/>
      <c r="AY152" s="613"/>
      <c r="AZ152" s="615"/>
      <c r="BA152" s="619"/>
      <c r="BB152" s="620"/>
      <c r="BC152" s="128"/>
    </row>
    <row r="153" spans="1:55" ht="49.5" hidden="1" customHeight="1" thickBot="1">
      <c r="A153" s="2120" t="s">
        <v>97</v>
      </c>
      <c r="B153" s="2122"/>
      <c r="C153" s="2213" t="s">
        <v>96</v>
      </c>
      <c r="D153" s="2214"/>
      <c r="E153" s="2215"/>
      <c r="F153" s="2167"/>
      <c r="G153" s="1188" t="s">
        <v>49</v>
      </c>
      <c r="H153" s="572"/>
      <c r="I153" s="427"/>
      <c r="J153" s="483"/>
      <c r="K153" s="483"/>
      <c r="L153" s="425"/>
      <c r="M153" s="425"/>
      <c r="N153" s="572"/>
      <c r="O153" s="425"/>
      <c r="P153" s="425"/>
      <c r="Q153" s="483"/>
      <c r="R153" s="480"/>
      <c r="S153" s="1523"/>
      <c r="T153" s="1503"/>
      <c r="U153" s="564"/>
      <c r="V153" s="563"/>
      <c r="W153" s="568"/>
      <c r="X153" s="566"/>
      <c r="Y153" s="570"/>
      <c r="Z153" s="568"/>
      <c r="AA153" s="567"/>
      <c r="AB153" s="567"/>
      <c r="AC153" s="568"/>
      <c r="AD153" s="570"/>
      <c r="AE153" s="568"/>
      <c r="AF153" s="568"/>
      <c r="AG153" s="570"/>
      <c r="AH153" s="568"/>
      <c r="AI153" s="568"/>
      <c r="AJ153" s="567"/>
      <c r="AK153" s="568"/>
      <c r="AL153" s="566"/>
      <c r="AM153" s="567"/>
      <c r="AN153" s="568"/>
      <c r="AO153" s="568"/>
      <c r="AP153" s="568"/>
      <c r="AQ153" s="568"/>
      <c r="AR153" s="566"/>
      <c r="AS153" s="569"/>
      <c r="AT153" s="566"/>
      <c r="AU153" s="567"/>
      <c r="AV153" s="368"/>
      <c r="AW153" s="570"/>
      <c r="AX153" s="568"/>
      <c r="AY153" s="566"/>
      <c r="AZ153" s="571"/>
      <c r="BA153" s="572"/>
      <c r="BB153" s="573"/>
      <c r="BC153" s="574"/>
    </row>
    <row r="154" spans="1:55" ht="49.5" hidden="1" customHeight="1" thickBot="1">
      <c r="A154" s="1134"/>
      <c r="B154" s="99"/>
      <c r="C154" s="2216"/>
      <c r="D154" s="2217"/>
      <c r="E154" s="2218"/>
      <c r="F154" s="2168"/>
      <c r="G154" s="1189" t="s">
        <v>48</v>
      </c>
      <c r="H154" s="274"/>
      <c r="I154" s="276"/>
      <c r="J154" s="278"/>
      <c r="K154" s="278"/>
      <c r="L154" s="277"/>
      <c r="M154" s="277"/>
      <c r="N154" s="274"/>
      <c r="O154" s="277"/>
      <c r="P154" s="277"/>
      <c r="Q154" s="278"/>
      <c r="R154" s="389"/>
      <c r="S154" s="1526"/>
      <c r="T154" s="307"/>
      <c r="U154" s="276"/>
      <c r="V154" s="278"/>
      <c r="W154" s="277"/>
      <c r="X154" s="276"/>
      <c r="Y154" s="274"/>
      <c r="Z154" s="277"/>
      <c r="AA154" s="278"/>
      <c r="AB154" s="278"/>
      <c r="AC154" s="277"/>
      <c r="AD154" s="274"/>
      <c r="AE154" s="277"/>
      <c r="AF154" s="277"/>
      <c r="AG154" s="274"/>
      <c r="AH154" s="277"/>
      <c r="AI154" s="277"/>
      <c r="AJ154" s="278"/>
      <c r="AK154" s="277"/>
      <c r="AL154" s="276"/>
      <c r="AM154" s="278"/>
      <c r="AN154" s="277"/>
      <c r="AO154" s="277"/>
      <c r="AP154" s="277"/>
      <c r="AQ154" s="277"/>
      <c r="AR154" s="276"/>
      <c r="AS154" s="279"/>
      <c r="AT154" s="276"/>
      <c r="AU154" s="278"/>
      <c r="AV154" s="237"/>
      <c r="AW154" s="274"/>
      <c r="AX154" s="277"/>
      <c r="AY154" s="276"/>
      <c r="AZ154" s="275"/>
      <c r="BA154" s="274"/>
      <c r="BB154" s="273"/>
      <c r="BC154" s="186"/>
    </row>
    <row r="155" spans="1:55" ht="49.5" hidden="1" customHeight="1" thickBot="1">
      <c r="A155" s="2170"/>
      <c r="B155" s="2171"/>
      <c r="C155" s="2219"/>
      <c r="D155" s="2220"/>
      <c r="E155" s="2221"/>
      <c r="F155" s="2169"/>
      <c r="G155" s="1195" t="s">
        <v>45</v>
      </c>
      <c r="H155" s="1339"/>
      <c r="I155" s="272"/>
      <c r="J155" s="271"/>
      <c r="K155" s="271"/>
      <c r="L155" s="265"/>
      <c r="M155" s="270"/>
      <c r="N155" s="1339"/>
      <c r="O155" s="270"/>
      <c r="P155" s="270"/>
      <c r="Q155" s="266"/>
      <c r="R155" s="265"/>
      <c r="S155" s="383"/>
      <c r="T155" s="345"/>
      <c r="U155" s="267"/>
      <c r="V155" s="266"/>
      <c r="W155" s="265"/>
      <c r="X155" s="267"/>
      <c r="Y155" s="575"/>
      <c r="Z155" s="265"/>
      <c r="AA155" s="266"/>
      <c r="AB155" s="266"/>
      <c r="AC155" s="265"/>
      <c r="AD155" s="383"/>
      <c r="AE155" s="265"/>
      <c r="AF155" s="265"/>
      <c r="AG155" s="575"/>
      <c r="AH155" s="265"/>
      <c r="AI155" s="345"/>
      <c r="AJ155" s="266"/>
      <c r="AK155" s="265"/>
      <c r="AL155" s="267"/>
      <c r="AM155" s="266"/>
      <c r="AN155" s="265"/>
      <c r="AO155" s="265"/>
      <c r="AP155" s="265"/>
      <c r="AQ155" s="265"/>
      <c r="AR155" s="267"/>
      <c r="AS155" s="268"/>
      <c r="AT155" s="347"/>
      <c r="AU155" s="266"/>
      <c r="AV155" s="345"/>
      <c r="AW155" s="575"/>
      <c r="AX155" s="265"/>
      <c r="AY155" s="267"/>
      <c r="AZ155" s="269"/>
      <c r="BA155" s="575"/>
      <c r="BB155" s="576"/>
      <c r="BC155" s="577"/>
    </row>
    <row r="156" spans="1:55" ht="49.5" hidden="1" customHeight="1" thickBot="1">
      <c r="A156" s="2139" t="s">
        <v>44</v>
      </c>
      <c r="B156" s="2140"/>
      <c r="C156" s="2144" t="s">
        <v>43</v>
      </c>
      <c r="D156" s="2144"/>
      <c r="E156" s="2145"/>
      <c r="F156" s="2146"/>
      <c r="G156" s="2144"/>
      <c r="H156" s="437"/>
      <c r="I156" s="1113"/>
      <c r="J156" s="333"/>
      <c r="K156" s="333"/>
      <c r="L156" s="332"/>
      <c r="M156" s="332"/>
      <c r="N156" s="437"/>
      <c r="O156" s="332"/>
      <c r="P156" s="332"/>
      <c r="Q156" s="333"/>
      <c r="R156" s="332"/>
      <c r="S156" s="657"/>
      <c r="T156" s="656"/>
      <c r="U156" s="652"/>
      <c r="V156" s="653"/>
      <c r="W156" s="656"/>
      <c r="X156" s="652"/>
      <c r="Y156" s="657"/>
      <c r="Z156" s="656"/>
      <c r="AA156" s="653"/>
      <c r="AB156" s="653"/>
      <c r="AC156" s="656"/>
      <c r="AD156" s="657"/>
      <c r="AE156" s="656"/>
      <c r="AF156" s="656"/>
      <c r="AG156" s="657"/>
      <c r="AH156" s="656"/>
      <c r="AI156" s="656"/>
      <c r="AJ156" s="653"/>
      <c r="AK156" s="656"/>
      <c r="AL156" s="652"/>
      <c r="AM156" s="653"/>
      <c r="AN156" s="656"/>
      <c r="AO156" s="656"/>
      <c r="AP156" s="656"/>
      <c r="AQ156" s="656"/>
      <c r="AR156" s="652"/>
      <c r="AS156" s="655"/>
      <c r="AT156" s="652"/>
      <c r="AU156" s="653"/>
      <c r="AV156" s="656"/>
      <c r="AW156" s="657"/>
      <c r="AX156" s="656"/>
      <c r="AY156" s="652"/>
      <c r="AZ156" s="654"/>
      <c r="BA156" s="657"/>
      <c r="BB156" s="658"/>
      <c r="BC156" s="659"/>
    </row>
    <row r="157" spans="1:55" ht="49.5" hidden="1" customHeight="1" thickBot="1">
      <c r="A157" s="2141"/>
      <c r="B157" s="2142"/>
      <c r="C157" s="2148" t="s">
        <v>42</v>
      </c>
      <c r="D157" s="2148"/>
      <c r="E157" s="2149"/>
      <c r="F157" s="2141"/>
      <c r="G157" s="2102"/>
      <c r="H157" s="420"/>
      <c r="I157" s="245"/>
      <c r="J157" s="247"/>
      <c r="K157" s="247"/>
      <c r="L157" s="246"/>
      <c r="M157" s="246"/>
      <c r="N157" s="420"/>
      <c r="O157" s="246"/>
      <c r="P157" s="246"/>
      <c r="Q157" s="247"/>
      <c r="R157" s="314"/>
      <c r="S157" s="1538"/>
      <c r="T157" s="670"/>
      <c r="U157" s="671"/>
      <c r="V157" s="333"/>
      <c r="W157" s="332"/>
      <c r="X157" s="1113"/>
      <c r="Y157" s="1325"/>
      <c r="Z157" s="670"/>
      <c r="AA157" s="661"/>
      <c r="AB157" s="661"/>
      <c r="AC157" s="670"/>
      <c r="AD157" s="1325"/>
      <c r="AE157" s="670"/>
      <c r="AF157" s="670"/>
      <c r="AG157" s="1325"/>
      <c r="AH157" s="670"/>
      <c r="AI157" s="670"/>
      <c r="AJ157" s="661"/>
      <c r="AK157" s="670"/>
      <c r="AL157" s="671"/>
      <c r="AM157" s="661"/>
      <c r="AN157" s="670"/>
      <c r="AO157" s="670"/>
      <c r="AP157" s="670"/>
      <c r="AQ157" s="670"/>
      <c r="AR157" s="671"/>
      <c r="AS157" s="672"/>
      <c r="AT157" s="671"/>
      <c r="AU157" s="333"/>
      <c r="AV157" s="332"/>
      <c r="AW157" s="437"/>
      <c r="AX157" s="332"/>
      <c r="AY157" s="1113"/>
      <c r="AZ157" s="1112"/>
      <c r="BA157" s="437"/>
      <c r="BB157" s="1114"/>
      <c r="BC157" s="627"/>
    </row>
    <row r="158" spans="1:55" ht="49.5" hidden="1" customHeight="1" thickBot="1">
      <c r="A158" s="2098"/>
      <c r="B158" s="2143"/>
      <c r="C158" s="2254" t="s">
        <v>41</v>
      </c>
      <c r="D158" s="2254"/>
      <c r="E158" s="2255"/>
      <c r="F158" s="2152"/>
      <c r="G158" s="2181"/>
      <c r="H158" s="350"/>
      <c r="I158" s="236"/>
      <c r="J158" s="238"/>
      <c r="K158" s="238"/>
      <c r="L158" s="237"/>
      <c r="M158" s="237"/>
      <c r="N158" s="350"/>
      <c r="O158" s="237"/>
      <c r="P158" s="237"/>
      <c r="Q158" s="238"/>
      <c r="R158" s="237"/>
      <c r="S158" s="1541"/>
      <c r="T158" s="618"/>
      <c r="U158" s="613"/>
      <c r="V158" s="614"/>
      <c r="W158" s="618"/>
      <c r="X158" s="613"/>
      <c r="Y158" s="403"/>
      <c r="Z158" s="618"/>
      <c r="AA158" s="614"/>
      <c r="AB158" s="614"/>
      <c r="AC158" s="618"/>
      <c r="AD158" s="619"/>
      <c r="AE158" s="379"/>
      <c r="AF158" s="379"/>
      <c r="AG158" s="1347"/>
      <c r="AH158" s="345"/>
      <c r="AI158" s="618"/>
      <c r="AJ158" s="617"/>
      <c r="AK158" s="379"/>
      <c r="AL158" s="378"/>
      <c r="AM158" s="346"/>
      <c r="AN158" s="345"/>
      <c r="AO158" s="345"/>
      <c r="AP158" s="345"/>
      <c r="AQ158" s="377"/>
      <c r="AR158" s="613"/>
      <c r="AS158" s="616"/>
      <c r="AT158" s="613"/>
      <c r="AU158" s="614"/>
      <c r="AV158" s="618"/>
      <c r="AW158" s="619"/>
      <c r="AX158" s="618"/>
      <c r="AY158" s="613"/>
      <c r="AZ158" s="615"/>
      <c r="BA158" s="619"/>
      <c r="BB158" s="620"/>
      <c r="BC158" s="128"/>
    </row>
    <row r="159" spans="1:55" ht="1.5" customHeight="1" thickBot="1">
      <c r="A159" s="1134"/>
      <c r="B159" s="99"/>
      <c r="C159" s="2"/>
      <c r="D159" s="2"/>
      <c r="E159" s="1158"/>
      <c r="F159" s="1134"/>
      <c r="G159" s="2"/>
      <c r="H159" s="420"/>
      <c r="I159" s="245"/>
      <c r="J159" s="247"/>
      <c r="K159" s="247"/>
      <c r="L159" s="246"/>
      <c r="M159" s="246"/>
      <c r="N159" s="420"/>
      <c r="O159" s="246"/>
      <c r="P159" s="246"/>
      <c r="Q159" s="247"/>
      <c r="R159" s="246"/>
      <c r="S159" s="688"/>
      <c r="T159" s="687"/>
      <c r="U159" s="683"/>
      <c r="V159" s="684"/>
      <c r="W159" s="687"/>
      <c r="X159" s="683"/>
      <c r="Y159" s="688"/>
      <c r="Z159" s="687"/>
      <c r="AA159" s="684"/>
      <c r="AB159" s="684"/>
      <c r="AC159" s="687"/>
      <c r="AD159" s="688"/>
      <c r="AE159" s="687"/>
      <c r="AF159" s="687"/>
      <c r="AG159" s="688"/>
      <c r="AH159" s="687"/>
      <c r="AI159" s="687"/>
      <c r="AJ159" s="684"/>
      <c r="AK159" s="687"/>
      <c r="AL159" s="683"/>
      <c r="AM159" s="684"/>
      <c r="AN159" s="687"/>
      <c r="AO159" s="687"/>
      <c r="AP159" s="687"/>
      <c r="AQ159" s="687"/>
      <c r="AR159" s="683"/>
      <c r="AS159" s="686"/>
      <c r="AT159" s="683"/>
      <c r="AU159" s="684"/>
      <c r="AV159" s="687"/>
      <c r="AW159" s="688"/>
      <c r="AX159" s="687"/>
      <c r="AY159" s="683"/>
      <c r="AZ159" s="685"/>
      <c r="BA159" s="688"/>
      <c r="BB159" s="689"/>
      <c r="BC159" s="162"/>
    </row>
    <row r="160" spans="1:55" ht="49.5" customHeight="1">
      <c r="A160" s="2251" t="s">
        <v>285</v>
      </c>
      <c r="B160" s="2224"/>
      <c r="C160" s="2224"/>
      <c r="D160" s="2224"/>
      <c r="E160" s="2225"/>
      <c r="F160" s="2167"/>
      <c r="G160" s="1188" t="s">
        <v>49</v>
      </c>
      <c r="H160" s="1265"/>
      <c r="I160" s="481"/>
      <c r="J160" s="482"/>
      <c r="K160" s="482"/>
      <c r="L160" s="425"/>
      <c r="M160" s="425"/>
      <c r="N160" s="572">
        <v>104</v>
      </c>
      <c r="O160" s="425">
        <v>119</v>
      </c>
      <c r="P160" s="425">
        <v>146</v>
      </c>
      <c r="Q160" s="483">
        <v>150</v>
      </c>
      <c r="R160" s="425">
        <v>160</v>
      </c>
      <c r="S160" s="570">
        <v>159</v>
      </c>
      <c r="T160" s="568">
        <v>105</v>
      </c>
      <c r="U160" s="566">
        <v>83</v>
      </c>
      <c r="V160" s="567">
        <v>112</v>
      </c>
      <c r="W160" s="568">
        <v>76</v>
      </c>
      <c r="X160" s="566">
        <v>38</v>
      </c>
      <c r="Y160" s="570">
        <v>55</v>
      </c>
      <c r="Z160" s="568">
        <v>140</v>
      </c>
      <c r="AA160" s="567">
        <v>106</v>
      </c>
      <c r="AB160" s="567">
        <v>78</v>
      </c>
      <c r="AC160" s="568">
        <v>105</v>
      </c>
      <c r="AD160" s="570">
        <v>106</v>
      </c>
      <c r="AE160" s="568">
        <v>130</v>
      </c>
      <c r="AF160" s="568">
        <v>133</v>
      </c>
      <c r="AG160" s="570"/>
      <c r="AH160" s="568"/>
      <c r="AI160" s="568"/>
      <c r="AJ160" s="567"/>
      <c r="AK160" s="568"/>
      <c r="AL160" s="566"/>
      <c r="AM160" s="567"/>
      <c r="AN160" s="568"/>
      <c r="AO160" s="568"/>
      <c r="AP160" s="568"/>
      <c r="AQ160" s="568"/>
      <c r="AR160" s="566"/>
      <c r="AS160" s="569"/>
      <c r="AT160" s="566"/>
      <c r="AU160" s="567"/>
      <c r="AV160" s="568"/>
      <c r="AW160" s="570"/>
      <c r="AX160" s="568"/>
      <c r="AY160" s="566"/>
      <c r="AZ160" s="571"/>
      <c r="BA160" s="572"/>
      <c r="BB160" s="573"/>
      <c r="BC160" s="574">
        <f>SUM(L160:AW160)</f>
        <v>2105</v>
      </c>
    </row>
    <row r="161" spans="1:55" ht="49.5" customHeight="1">
      <c r="A161" s="2226"/>
      <c r="B161" s="2227"/>
      <c r="C161" s="2227"/>
      <c r="D161" s="2227"/>
      <c r="E161" s="2228"/>
      <c r="F161" s="2168"/>
      <c r="G161" s="1189" t="s">
        <v>48</v>
      </c>
      <c r="H161" s="1344">
        <f t="shared" ref="H161:S161" si="34">J160</f>
        <v>0</v>
      </c>
      <c r="I161" s="322">
        <f t="shared" si="34"/>
        <v>0</v>
      </c>
      <c r="J161" s="376">
        <f t="shared" si="34"/>
        <v>0</v>
      </c>
      <c r="K161" s="282">
        <f t="shared" si="34"/>
        <v>0</v>
      </c>
      <c r="L161" s="280">
        <f t="shared" si="34"/>
        <v>104</v>
      </c>
      <c r="M161" s="280">
        <f t="shared" si="34"/>
        <v>119</v>
      </c>
      <c r="N161" s="335">
        <f t="shared" si="34"/>
        <v>146</v>
      </c>
      <c r="O161" s="286">
        <f t="shared" si="34"/>
        <v>150</v>
      </c>
      <c r="P161" s="297">
        <f t="shared" si="34"/>
        <v>160</v>
      </c>
      <c r="Q161" s="282">
        <f t="shared" si="34"/>
        <v>159</v>
      </c>
      <c r="R161" s="280">
        <f t="shared" si="34"/>
        <v>105</v>
      </c>
      <c r="S161" s="335">
        <f t="shared" si="34"/>
        <v>83</v>
      </c>
      <c r="T161" s="280">
        <v>122</v>
      </c>
      <c r="U161" s="286">
        <v>116</v>
      </c>
      <c r="V161" s="282">
        <v>83</v>
      </c>
      <c r="W161" s="280">
        <v>93</v>
      </c>
      <c r="X161" s="283">
        <v>110</v>
      </c>
      <c r="Y161" s="335">
        <v>81</v>
      </c>
      <c r="Z161" s="280">
        <v>88</v>
      </c>
      <c r="AA161" s="282">
        <v>90</v>
      </c>
      <c r="AB161" s="282">
        <v>96</v>
      </c>
      <c r="AC161" s="280">
        <v>100</v>
      </c>
      <c r="AD161" s="335">
        <v>100</v>
      </c>
      <c r="AE161" s="280">
        <f t="shared" ref="AE161:BB161" si="35">AG160</f>
        <v>0</v>
      </c>
      <c r="AF161" s="280">
        <f t="shared" si="35"/>
        <v>0</v>
      </c>
      <c r="AG161" s="335">
        <f t="shared" si="35"/>
        <v>0</v>
      </c>
      <c r="AH161" s="280">
        <f t="shared" si="35"/>
        <v>0</v>
      </c>
      <c r="AI161" s="280">
        <f t="shared" si="35"/>
        <v>0</v>
      </c>
      <c r="AJ161" s="282">
        <f t="shared" si="35"/>
        <v>0</v>
      </c>
      <c r="AK161" s="280">
        <f t="shared" si="35"/>
        <v>0</v>
      </c>
      <c r="AL161" s="283">
        <f t="shared" si="35"/>
        <v>0</v>
      </c>
      <c r="AM161" s="282">
        <f t="shared" si="35"/>
        <v>0</v>
      </c>
      <c r="AN161" s="280">
        <f t="shared" si="35"/>
        <v>0</v>
      </c>
      <c r="AO161" s="280">
        <f t="shared" si="35"/>
        <v>0</v>
      </c>
      <c r="AP161" s="280">
        <f t="shared" si="35"/>
        <v>0</v>
      </c>
      <c r="AQ161" s="280">
        <f t="shared" si="35"/>
        <v>0</v>
      </c>
      <c r="AR161" s="283">
        <f t="shared" si="35"/>
        <v>0</v>
      </c>
      <c r="AS161" s="281">
        <f t="shared" si="35"/>
        <v>0</v>
      </c>
      <c r="AT161" s="283">
        <f t="shared" si="35"/>
        <v>0</v>
      </c>
      <c r="AU161" s="282">
        <f t="shared" si="35"/>
        <v>0</v>
      </c>
      <c r="AV161" s="280">
        <f t="shared" si="35"/>
        <v>0</v>
      </c>
      <c r="AW161" s="335">
        <f t="shared" si="35"/>
        <v>0</v>
      </c>
      <c r="AX161" s="280">
        <f t="shared" si="35"/>
        <v>0</v>
      </c>
      <c r="AY161" s="276">
        <f t="shared" si="35"/>
        <v>0</v>
      </c>
      <c r="AZ161" s="275">
        <f t="shared" si="35"/>
        <v>0</v>
      </c>
      <c r="BA161" s="274">
        <f t="shared" si="35"/>
        <v>2105</v>
      </c>
      <c r="BB161" s="273">
        <f t="shared" si="35"/>
        <v>0</v>
      </c>
      <c r="BC161" s="186"/>
    </row>
    <row r="162" spans="1:55" ht="49.5" customHeight="1">
      <c r="A162" s="2229"/>
      <c r="B162" s="2230"/>
      <c r="C162" s="2230"/>
      <c r="D162" s="2230"/>
      <c r="E162" s="2231"/>
      <c r="F162" s="2169"/>
      <c r="G162" s="1195" t="s">
        <v>45</v>
      </c>
      <c r="H162" s="1456">
        <f t="shared" ref="H162:BB162" si="36">K160</f>
        <v>0</v>
      </c>
      <c r="I162" s="267">
        <f t="shared" si="36"/>
        <v>0</v>
      </c>
      <c r="J162" s="266">
        <f t="shared" si="36"/>
        <v>0</v>
      </c>
      <c r="K162" s="266">
        <f t="shared" si="36"/>
        <v>104</v>
      </c>
      <c r="L162" s="265">
        <f t="shared" si="36"/>
        <v>119</v>
      </c>
      <c r="M162" s="265">
        <f t="shared" si="36"/>
        <v>146</v>
      </c>
      <c r="N162" s="575">
        <f t="shared" si="36"/>
        <v>150</v>
      </c>
      <c r="O162" s="265">
        <f t="shared" si="36"/>
        <v>160</v>
      </c>
      <c r="P162" s="265">
        <f t="shared" si="36"/>
        <v>159</v>
      </c>
      <c r="Q162" s="266">
        <f t="shared" si="36"/>
        <v>105</v>
      </c>
      <c r="R162" s="265">
        <f t="shared" si="36"/>
        <v>83</v>
      </c>
      <c r="S162" s="575">
        <f t="shared" si="36"/>
        <v>112</v>
      </c>
      <c r="T162" s="265">
        <f t="shared" si="36"/>
        <v>76</v>
      </c>
      <c r="U162" s="267">
        <v>50</v>
      </c>
      <c r="V162" s="266">
        <v>83</v>
      </c>
      <c r="W162" s="265">
        <f t="shared" si="36"/>
        <v>140</v>
      </c>
      <c r="X162" s="267">
        <f t="shared" si="36"/>
        <v>106</v>
      </c>
      <c r="Y162" s="575">
        <f t="shared" si="36"/>
        <v>78</v>
      </c>
      <c r="Z162" s="265">
        <f t="shared" si="36"/>
        <v>105</v>
      </c>
      <c r="AA162" s="266">
        <f t="shared" si="36"/>
        <v>106</v>
      </c>
      <c r="AB162" s="266">
        <f t="shared" si="36"/>
        <v>130</v>
      </c>
      <c r="AC162" s="265">
        <v>93</v>
      </c>
      <c r="AD162" s="575">
        <f t="shared" si="36"/>
        <v>0</v>
      </c>
      <c r="AE162" s="265">
        <f t="shared" si="36"/>
        <v>0</v>
      </c>
      <c r="AF162" s="265">
        <f t="shared" si="36"/>
        <v>0</v>
      </c>
      <c r="AG162" s="575">
        <f t="shared" si="36"/>
        <v>0</v>
      </c>
      <c r="AH162" s="265">
        <f t="shared" si="36"/>
        <v>0</v>
      </c>
      <c r="AI162" s="265">
        <f t="shared" si="36"/>
        <v>0</v>
      </c>
      <c r="AJ162" s="266">
        <f t="shared" si="36"/>
        <v>0</v>
      </c>
      <c r="AK162" s="265">
        <f t="shared" si="36"/>
        <v>0</v>
      </c>
      <c r="AL162" s="267">
        <f t="shared" si="36"/>
        <v>0</v>
      </c>
      <c r="AM162" s="266">
        <f t="shared" si="36"/>
        <v>0</v>
      </c>
      <c r="AN162" s="265">
        <f t="shared" si="36"/>
        <v>0</v>
      </c>
      <c r="AO162" s="265">
        <f t="shared" si="36"/>
        <v>0</v>
      </c>
      <c r="AP162" s="265">
        <f t="shared" si="36"/>
        <v>0</v>
      </c>
      <c r="AQ162" s="265">
        <f t="shared" si="36"/>
        <v>0</v>
      </c>
      <c r="AR162" s="267">
        <f t="shared" si="36"/>
        <v>0</v>
      </c>
      <c r="AS162" s="268">
        <f t="shared" si="36"/>
        <v>0</v>
      </c>
      <c r="AT162" s="267">
        <f t="shared" si="36"/>
        <v>0</v>
      </c>
      <c r="AU162" s="266">
        <f t="shared" si="36"/>
        <v>0</v>
      </c>
      <c r="AV162" s="265">
        <f t="shared" si="36"/>
        <v>0</v>
      </c>
      <c r="AW162" s="575">
        <f t="shared" si="36"/>
        <v>0</v>
      </c>
      <c r="AX162" s="265">
        <f t="shared" si="36"/>
        <v>0</v>
      </c>
      <c r="AY162" s="267">
        <f t="shared" si="36"/>
        <v>0</v>
      </c>
      <c r="AZ162" s="269">
        <f t="shared" si="36"/>
        <v>2105</v>
      </c>
      <c r="BA162" s="575">
        <f t="shared" si="36"/>
        <v>0</v>
      </c>
      <c r="BB162" s="576">
        <f t="shared" si="36"/>
        <v>0</v>
      </c>
      <c r="BC162" s="577"/>
    </row>
    <row r="163" spans="1:55" ht="49.5" customHeight="1">
      <c r="A163" s="2139"/>
      <c r="B163" s="2140"/>
      <c r="C163" s="2144" t="s">
        <v>43</v>
      </c>
      <c r="D163" s="2144"/>
      <c r="E163" s="2145"/>
      <c r="F163" s="2146"/>
      <c r="G163" s="2144"/>
      <c r="H163" s="1459"/>
      <c r="I163" s="1113">
        <f>H163+I162-I161</f>
        <v>0</v>
      </c>
      <c r="J163" s="333">
        <f t="shared" ref="J163:BB163" si="37">I163+J162-J161</f>
        <v>0</v>
      </c>
      <c r="K163" s="333">
        <f t="shared" si="37"/>
        <v>104</v>
      </c>
      <c r="L163" s="332">
        <f t="shared" si="37"/>
        <v>119</v>
      </c>
      <c r="M163" s="332">
        <f t="shared" si="37"/>
        <v>146</v>
      </c>
      <c r="N163" s="437">
        <f t="shared" si="37"/>
        <v>150</v>
      </c>
      <c r="O163" s="332">
        <f t="shared" si="37"/>
        <v>160</v>
      </c>
      <c r="P163" s="332">
        <f t="shared" si="37"/>
        <v>159</v>
      </c>
      <c r="Q163" s="333">
        <f t="shared" si="37"/>
        <v>105</v>
      </c>
      <c r="R163" s="332">
        <f t="shared" si="37"/>
        <v>83</v>
      </c>
      <c r="S163" s="657">
        <f t="shared" si="37"/>
        <v>112</v>
      </c>
      <c r="T163" s="656">
        <f t="shared" si="37"/>
        <v>66</v>
      </c>
      <c r="U163" s="675">
        <f t="shared" si="37"/>
        <v>0</v>
      </c>
      <c r="V163" s="676">
        <f t="shared" si="37"/>
        <v>0</v>
      </c>
      <c r="W163" s="656">
        <f t="shared" si="37"/>
        <v>47</v>
      </c>
      <c r="X163" s="652">
        <f t="shared" si="37"/>
        <v>43</v>
      </c>
      <c r="Y163" s="657">
        <f t="shared" si="37"/>
        <v>40</v>
      </c>
      <c r="Z163" s="656">
        <f t="shared" si="37"/>
        <v>57</v>
      </c>
      <c r="AA163" s="653">
        <f t="shared" si="37"/>
        <v>73</v>
      </c>
      <c r="AB163" s="653">
        <f t="shared" si="37"/>
        <v>107</v>
      </c>
      <c r="AC163" s="656">
        <f t="shared" si="37"/>
        <v>100</v>
      </c>
      <c r="AD163" s="657">
        <f t="shared" si="37"/>
        <v>0</v>
      </c>
      <c r="AE163" s="656">
        <f t="shared" si="37"/>
        <v>0</v>
      </c>
      <c r="AF163" s="656">
        <f t="shared" si="37"/>
        <v>0</v>
      </c>
      <c r="AG163" s="657">
        <f t="shared" si="37"/>
        <v>0</v>
      </c>
      <c r="AH163" s="656">
        <f t="shared" si="37"/>
        <v>0</v>
      </c>
      <c r="AI163" s="656">
        <f t="shared" si="37"/>
        <v>0</v>
      </c>
      <c r="AJ163" s="653">
        <f t="shared" si="37"/>
        <v>0</v>
      </c>
      <c r="AK163" s="656">
        <f t="shared" si="37"/>
        <v>0</v>
      </c>
      <c r="AL163" s="652">
        <f t="shared" si="37"/>
        <v>0</v>
      </c>
      <c r="AM163" s="653">
        <f t="shared" si="37"/>
        <v>0</v>
      </c>
      <c r="AN163" s="656">
        <f t="shared" si="37"/>
        <v>0</v>
      </c>
      <c r="AO163" s="656">
        <f t="shared" si="37"/>
        <v>0</v>
      </c>
      <c r="AP163" s="656">
        <f t="shared" si="37"/>
        <v>0</v>
      </c>
      <c r="AQ163" s="656">
        <f t="shared" si="37"/>
        <v>0</v>
      </c>
      <c r="AR163" s="652">
        <f t="shared" si="37"/>
        <v>0</v>
      </c>
      <c r="AS163" s="655">
        <f t="shared" si="37"/>
        <v>0</v>
      </c>
      <c r="AT163" s="652">
        <f t="shared" si="37"/>
        <v>0</v>
      </c>
      <c r="AU163" s="653">
        <f t="shared" si="37"/>
        <v>0</v>
      </c>
      <c r="AV163" s="656">
        <f t="shared" si="37"/>
        <v>0</v>
      </c>
      <c r="AW163" s="657">
        <f t="shared" si="37"/>
        <v>0</v>
      </c>
      <c r="AX163" s="656">
        <f t="shared" si="37"/>
        <v>0</v>
      </c>
      <c r="AY163" s="652">
        <f t="shared" si="37"/>
        <v>0</v>
      </c>
      <c r="AZ163" s="654">
        <f t="shared" si="37"/>
        <v>2105</v>
      </c>
      <c r="BA163" s="657">
        <f t="shared" si="37"/>
        <v>0</v>
      </c>
      <c r="BB163" s="658">
        <f t="shared" si="37"/>
        <v>0</v>
      </c>
      <c r="BC163" s="659"/>
    </row>
    <row r="164" spans="1:55" ht="49.5" customHeight="1">
      <c r="A164" s="2141"/>
      <c r="B164" s="2142"/>
      <c r="C164" s="2148" t="s">
        <v>42</v>
      </c>
      <c r="D164" s="2148"/>
      <c r="E164" s="2149"/>
      <c r="F164" s="2141"/>
      <c r="G164" s="2102"/>
      <c r="H164" s="1460"/>
      <c r="I164" s="330">
        <f>J160</f>
        <v>0</v>
      </c>
      <c r="J164" s="1568">
        <f t="shared" ref="J164:L164" si="38">K160</f>
        <v>0</v>
      </c>
      <c r="K164" s="375">
        <f t="shared" si="38"/>
        <v>0</v>
      </c>
      <c r="L164" s="313">
        <f t="shared" si="38"/>
        <v>0</v>
      </c>
      <c r="M164" s="313">
        <f>L161</f>
        <v>104</v>
      </c>
      <c r="N164" s="313">
        <f t="shared" ref="N164:AE164" si="39">M161</f>
        <v>119</v>
      </c>
      <c r="O164" s="313">
        <f t="shared" si="39"/>
        <v>146</v>
      </c>
      <c r="P164" s="313">
        <f t="shared" si="39"/>
        <v>150</v>
      </c>
      <c r="Q164" s="313">
        <f t="shared" si="39"/>
        <v>160</v>
      </c>
      <c r="R164" s="313">
        <f t="shared" si="39"/>
        <v>159</v>
      </c>
      <c r="S164" s="313">
        <f t="shared" si="39"/>
        <v>105</v>
      </c>
      <c r="T164" s="313">
        <f t="shared" si="39"/>
        <v>83</v>
      </c>
      <c r="U164" s="313">
        <f t="shared" si="39"/>
        <v>122</v>
      </c>
      <c r="V164" s="313">
        <f t="shared" si="39"/>
        <v>116</v>
      </c>
      <c r="W164" s="313">
        <f t="shared" si="39"/>
        <v>83</v>
      </c>
      <c r="X164" s="313">
        <f t="shared" si="39"/>
        <v>93</v>
      </c>
      <c r="Y164" s="313">
        <f t="shared" si="39"/>
        <v>110</v>
      </c>
      <c r="Z164" s="313">
        <f t="shared" si="39"/>
        <v>81</v>
      </c>
      <c r="AA164" s="313">
        <f t="shared" si="39"/>
        <v>88</v>
      </c>
      <c r="AB164" s="313">
        <f t="shared" si="39"/>
        <v>90</v>
      </c>
      <c r="AC164" s="313">
        <f t="shared" si="39"/>
        <v>96</v>
      </c>
      <c r="AD164" s="313">
        <f t="shared" si="39"/>
        <v>100</v>
      </c>
      <c r="AE164" s="313">
        <f t="shared" si="39"/>
        <v>100</v>
      </c>
      <c r="AF164" s="670">
        <f t="shared" ref="AF164:BB164" si="40">AH160</f>
        <v>0</v>
      </c>
      <c r="AG164" s="1325">
        <f t="shared" si="40"/>
        <v>0</v>
      </c>
      <c r="AH164" s="670">
        <f t="shared" si="40"/>
        <v>0</v>
      </c>
      <c r="AI164" s="670">
        <f t="shared" si="40"/>
        <v>0</v>
      </c>
      <c r="AJ164" s="661">
        <f t="shared" si="40"/>
        <v>0</v>
      </c>
      <c r="AK164" s="670">
        <f t="shared" si="40"/>
        <v>0</v>
      </c>
      <c r="AL164" s="671">
        <f t="shared" si="40"/>
        <v>0</v>
      </c>
      <c r="AM164" s="661">
        <f t="shared" si="40"/>
        <v>0</v>
      </c>
      <c r="AN164" s="670">
        <f t="shared" si="40"/>
        <v>0</v>
      </c>
      <c r="AO164" s="670">
        <f t="shared" si="40"/>
        <v>0</v>
      </c>
      <c r="AP164" s="670">
        <f t="shared" si="40"/>
        <v>0</v>
      </c>
      <c r="AQ164" s="670">
        <f t="shared" si="40"/>
        <v>0</v>
      </c>
      <c r="AR164" s="671">
        <f t="shared" si="40"/>
        <v>0</v>
      </c>
      <c r="AS164" s="672">
        <f t="shared" si="40"/>
        <v>0</v>
      </c>
      <c r="AT164" s="671">
        <f t="shared" si="40"/>
        <v>0</v>
      </c>
      <c r="AU164" s="333">
        <f t="shared" si="40"/>
        <v>0</v>
      </c>
      <c r="AV164" s="332">
        <f t="shared" si="40"/>
        <v>0</v>
      </c>
      <c r="AW164" s="437">
        <f t="shared" si="40"/>
        <v>0</v>
      </c>
      <c r="AX164" s="332">
        <f t="shared" si="40"/>
        <v>0</v>
      </c>
      <c r="AY164" s="1113">
        <f t="shared" si="40"/>
        <v>0</v>
      </c>
      <c r="AZ164" s="1112">
        <f t="shared" si="40"/>
        <v>0</v>
      </c>
      <c r="BA164" s="437">
        <f t="shared" si="40"/>
        <v>2105</v>
      </c>
      <c r="BB164" s="1114">
        <f t="shared" si="40"/>
        <v>0</v>
      </c>
      <c r="BC164" s="627"/>
    </row>
    <row r="165" spans="1:55" ht="49.5" customHeight="1" thickBot="1">
      <c r="A165" s="2098"/>
      <c r="B165" s="2143"/>
      <c r="C165" s="2254" t="s">
        <v>41</v>
      </c>
      <c r="D165" s="2254"/>
      <c r="E165" s="2255"/>
      <c r="F165" s="2152"/>
      <c r="G165" s="2181"/>
      <c r="H165" s="1228"/>
      <c r="I165" s="309">
        <f>H165+I161-I164</f>
        <v>0</v>
      </c>
      <c r="J165" s="238">
        <f t="shared" ref="J165:BB165" si="41">I165+J161-J164</f>
        <v>0</v>
      </c>
      <c r="K165" s="238">
        <f t="shared" si="41"/>
        <v>0</v>
      </c>
      <c r="L165" s="237">
        <f t="shared" si="41"/>
        <v>104</v>
      </c>
      <c r="M165" s="237">
        <f t="shared" si="41"/>
        <v>119</v>
      </c>
      <c r="N165" s="350">
        <f t="shared" si="41"/>
        <v>146</v>
      </c>
      <c r="O165" s="237">
        <f t="shared" si="41"/>
        <v>150</v>
      </c>
      <c r="P165" s="237">
        <f t="shared" si="41"/>
        <v>160</v>
      </c>
      <c r="Q165" s="238">
        <f t="shared" si="41"/>
        <v>159</v>
      </c>
      <c r="R165" s="237">
        <f t="shared" si="41"/>
        <v>105</v>
      </c>
      <c r="S165" s="723">
        <f t="shared" si="41"/>
        <v>83</v>
      </c>
      <c r="T165" s="680">
        <f t="shared" si="41"/>
        <v>122</v>
      </c>
      <c r="U165" s="681">
        <f t="shared" si="41"/>
        <v>116</v>
      </c>
      <c r="V165" s="692">
        <f t="shared" si="41"/>
        <v>83</v>
      </c>
      <c r="W165" s="680">
        <f t="shared" si="41"/>
        <v>93</v>
      </c>
      <c r="X165" s="681">
        <f t="shared" si="41"/>
        <v>110</v>
      </c>
      <c r="Y165" s="1561">
        <f t="shared" si="41"/>
        <v>81</v>
      </c>
      <c r="Z165" s="680">
        <f t="shared" si="41"/>
        <v>88</v>
      </c>
      <c r="AA165" s="692">
        <f t="shared" si="41"/>
        <v>90</v>
      </c>
      <c r="AB165" s="692">
        <f t="shared" si="41"/>
        <v>96</v>
      </c>
      <c r="AC165" s="680">
        <f t="shared" si="41"/>
        <v>100</v>
      </c>
      <c r="AD165" s="723">
        <f t="shared" si="41"/>
        <v>100</v>
      </c>
      <c r="AE165" s="328">
        <f t="shared" si="41"/>
        <v>0</v>
      </c>
      <c r="AF165" s="328">
        <f t="shared" si="41"/>
        <v>0</v>
      </c>
      <c r="AG165" s="1348">
        <f t="shared" si="41"/>
        <v>0</v>
      </c>
      <c r="AH165" s="325">
        <f t="shared" si="41"/>
        <v>0</v>
      </c>
      <c r="AI165" s="680">
        <f t="shared" si="41"/>
        <v>0</v>
      </c>
      <c r="AJ165" s="1328">
        <f t="shared" si="41"/>
        <v>0</v>
      </c>
      <c r="AK165" s="328">
        <f t="shared" si="41"/>
        <v>0</v>
      </c>
      <c r="AL165" s="327">
        <f t="shared" si="41"/>
        <v>0</v>
      </c>
      <c r="AM165" s="326">
        <f t="shared" si="41"/>
        <v>0</v>
      </c>
      <c r="AN165" s="325">
        <f t="shared" si="41"/>
        <v>0</v>
      </c>
      <c r="AO165" s="325">
        <f t="shared" si="41"/>
        <v>0</v>
      </c>
      <c r="AP165" s="325">
        <f t="shared" si="41"/>
        <v>0</v>
      </c>
      <c r="AQ165" s="324">
        <f t="shared" si="41"/>
        <v>0</v>
      </c>
      <c r="AR165" s="681">
        <f t="shared" si="41"/>
        <v>0</v>
      </c>
      <c r="AS165" s="682">
        <f t="shared" si="41"/>
        <v>0</v>
      </c>
      <c r="AT165" s="681">
        <f t="shared" si="41"/>
        <v>0</v>
      </c>
      <c r="AU165" s="692">
        <f t="shared" si="41"/>
        <v>0</v>
      </c>
      <c r="AV165" s="680">
        <f t="shared" si="41"/>
        <v>0</v>
      </c>
      <c r="AW165" s="619">
        <f t="shared" si="41"/>
        <v>0</v>
      </c>
      <c r="AX165" s="618">
        <f t="shared" si="41"/>
        <v>0</v>
      </c>
      <c r="AY165" s="613">
        <f t="shared" si="41"/>
        <v>0</v>
      </c>
      <c r="AZ165" s="615">
        <f t="shared" si="41"/>
        <v>0</v>
      </c>
      <c r="BA165" s="619">
        <f t="shared" si="41"/>
        <v>0</v>
      </c>
      <c r="BB165" s="620">
        <f t="shared" si="41"/>
        <v>0</v>
      </c>
      <c r="BC165" s="128"/>
    </row>
    <row r="166" spans="1:55" ht="49.5" hidden="1" customHeight="1" thickBot="1">
      <c r="A166" s="2251" t="s">
        <v>95</v>
      </c>
      <c r="B166" s="2224"/>
      <c r="C166" s="2224"/>
      <c r="D166" s="2224"/>
      <c r="E166" s="2225"/>
      <c r="F166" s="2167"/>
      <c r="G166" s="1188" t="s">
        <v>49</v>
      </c>
      <c r="H166" s="1265"/>
      <c r="I166" s="481"/>
      <c r="J166" s="482"/>
      <c r="K166" s="482"/>
      <c r="L166" s="1264"/>
      <c r="M166" s="1264"/>
      <c r="N166" s="572">
        <v>0</v>
      </c>
      <c r="O166" s="425">
        <v>0</v>
      </c>
      <c r="P166" s="425">
        <v>0</v>
      </c>
      <c r="Q166" s="483">
        <v>2</v>
      </c>
      <c r="R166" s="425">
        <v>0</v>
      </c>
      <c r="S166" s="570">
        <v>0</v>
      </c>
      <c r="T166" s="568">
        <v>0</v>
      </c>
      <c r="U166" s="566">
        <v>0</v>
      </c>
      <c r="V166" s="567">
        <v>0</v>
      </c>
      <c r="W166" s="568">
        <v>5</v>
      </c>
      <c r="X166" s="566">
        <v>35</v>
      </c>
      <c r="Y166" s="570">
        <v>35</v>
      </c>
      <c r="Z166" s="568">
        <v>29</v>
      </c>
      <c r="AA166" s="567">
        <v>51</v>
      </c>
      <c r="AB166" s="567">
        <v>50</v>
      </c>
      <c r="AC166" s="568">
        <v>50</v>
      </c>
      <c r="AD166" s="570">
        <v>50</v>
      </c>
      <c r="AE166" s="568">
        <v>35</v>
      </c>
      <c r="AF166" s="568">
        <v>30</v>
      </c>
      <c r="AG166" s="570"/>
      <c r="AH166" s="568"/>
      <c r="AI166" s="1232"/>
      <c r="AJ166" s="1268"/>
      <c r="AK166" s="568"/>
      <c r="AL166" s="566"/>
      <c r="AM166" s="567"/>
      <c r="AN166" s="568"/>
      <c r="AO166" s="568"/>
      <c r="AP166" s="568"/>
      <c r="AQ166" s="568"/>
      <c r="AR166" s="566"/>
      <c r="AS166" s="569"/>
      <c r="AT166" s="566"/>
      <c r="AU166" s="567"/>
      <c r="AV166" s="568"/>
      <c r="AW166" s="570"/>
      <c r="AX166" s="568"/>
      <c r="AY166" s="566"/>
      <c r="AZ166" s="571"/>
      <c r="BA166" s="572"/>
      <c r="BB166" s="573"/>
      <c r="BC166" s="574">
        <f>SUM(L166:BB166)</f>
        <v>372</v>
      </c>
    </row>
    <row r="167" spans="1:55" ht="49.5" hidden="1" customHeight="1" thickBot="1">
      <c r="A167" s="2226"/>
      <c r="B167" s="2227"/>
      <c r="C167" s="2227"/>
      <c r="D167" s="2227"/>
      <c r="E167" s="2228"/>
      <c r="F167" s="2168"/>
      <c r="G167" s="1189" t="s">
        <v>48</v>
      </c>
      <c r="H167" s="1344">
        <f>J166</f>
        <v>0</v>
      </c>
      <c r="I167" s="322">
        <f t="shared" ref="I167:S167" si="42">K166</f>
        <v>0</v>
      </c>
      <c r="J167" s="446">
        <f t="shared" si="42"/>
        <v>0</v>
      </c>
      <c r="K167" s="446">
        <f t="shared" si="42"/>
        <v>0</v>
      </c>
      <c r="L167" s="280">
        <f t="shared" si="42"/>
        <v>0</v>
      </c>
      <c r="M167" s="280">
        <f>O166</f>
        <v>0</v>
      </c>
      <c r="N167" s="335">
        <f t="shared" ref="N167:Q167" si="43">P166</f>
        <v>0</v>
      </c>
      <c r="O167" s="280">
        <f t="shared" si="43"/>
        <v>2</v>
      </c>
      <c r="P167" s="280">
        <f t="shared" si="43"/>
        <v>0</v>
      </c>
      <c r="Q167" s="282">
        <f t="shared" si="43"/>
        <v>0</v>
      </c>
      <c r="R167" s="280">
        <f t="shared" si="42"/>
        <v>0</v>
      </c>
      <c r="S167" s="335">
        <f t="shared" si="42"/>
        <v>0</v>
      </c>
      <c r="T167" s="280">
        <f>V166</f>
        <v>0</v>
      </c>
      <c r="U167" s="283">
        <f t="shared" ref="U167:X167" si="44">W166</f>
        <v>5</v>
      </c>
      <c r="V167" s="282">
        <f t="shared" si="44"/>
        <v>35</v>
      </c>
      <c r="W167" s="280">
        <f t="shared" si="44"/>
        <v>35</v>
      </c>
      <c r="X167" s="283">
        <f t="shared" si="44"/>
        <v>29</v>
      </c>
      <c r="Y167" s="1170">
        <f>AA166</f>
        <v>51</v>
      </c>
      <c r="Z167" s="283">
        <f t="shared" ref="Z167:AN167" si="45">AB166</f>
        <v>50</v>
      </c>
      <c r="AA167" s="282">
        <f t="shared" si="45"/>
        <v>50</v>
      </c>
      <c r="AB167" s="282">
        <f t="shared" si="45"/>
        <v>50</v>
      </c>
      <c r="AC167" s="280">
        <f t="shared" si="45"/>
        <v>35</v>
      </c>
      <c r="AD167" s="335">
        <f t="shared" si="45"/>
        <v>30</v>
      </c>
      <c r="AE167" s="280">
        <f t="shared" si="45"/>
        <v>0</v>
      </c>
      <c r="AF167" s="280">
        <f t="shared" si="45"/>
        <v>0</v>
      </c>
      <c r="AG167" s="335">
        <f t="shared" si="45"/>
        <v>0</v>
      </c>
      <c r="AH167" s="445">
        <f t="shared" si="45"/>
        <v>0</v>
      </c>
      <c r="AI167" s="1663">
        <f t="shared" si="45"/>
        <v>0</v>
      </c>
      <c r="AJ167" s="282">
        <f t="shared" si="45"/>
        <v>0</v>
      </c>
      <c r="AK167" s="280">
        <f t="shared" si="45"/>
        <v>0</v>
      </c>
      <c r="AL167" s="283">
        <f t="shared" si="45"/>
        <v>0</v>
      </c>
      <c r="AM167" s="282">
        <f t="shared" si="45"/>
        <v>0</v>
      </c>
      <c r="AN167" s="280">
        <f t="shared" si="45"/>
        <v>0</v>
      </c>
      <c r="AO167" s="280"/>
      <c r="AP167" s="280"/>
      <c r="AQ167" s="280"/>
      <c r="AR167" s="283"/>
      <c r="AS167" s="281"/>
      <c r="AT167" s="283"/>
      <c r="AU167" s="282"/>
      <c r="AV167" s="280"/>
      <c r="AW167" s="335"/>
      <c r="AX167" s="277"/>
      <c r="AY167" s="276"/>
      <c r="AZ167" s="275"/>
      <c r="BA167" s="274"/>
      <c r="BB167" s="273"/>
      <c r="BC167" s="186"/>
    </row>
    <row r="168" spans="1:55" ht="49.5" hidden="1" customHeight="1" thickBot="1">
      <c r="A168" s="2229"/>
      <c r="B168" s="2230"/>
      <c r="C168" s="2230"/>
      <c r="D168" s="2230"/>
      <c r="E168" s="2231"/>
      <c r="F168" s="2169"/>
      <c r="G168" s="1195" t="s">
        <v>45</v>
      </c>
      <c r="H168" s="1491">
        <f t="shared" ref="H168:AO168" si="46">K166</f>
        <v>0</v>
      </c>
      <c r="I168" s="421">
        <f t="shared" si="46"/>
        <v>0</v>
      </c>
      <c r="J168" s="266">
        <f t="shared" si="46"/>
        <v>0</v>
      </c>
      <c r="K168" s="266">
        <f t="shared" si="46"/>
        <v>0</v>
      </c>
      <c r="L168" s="265">
        <f t="shared" si="46"/>
        <v>0</v>
      </c>
      <c r="M168" s="265">
        <f t="shared" si="46"/>
        <v>0</v>
      </c>
      <c r="N168" s="575">
        <f t="shared" si="46"/>
        <v>2</v>
      </c>
      <c r="O168" s="265">
        <f t="shared" si="46"/>
        <v>0</v>
      </c>
      <c r="P168" s="265">
        <f t="shared" si="46"/>
        <v>0</v>
      </c>
      <c r="Q168" s="266">
        <f t="shared" si="46"/>
        <v>0</v>
      </c>
      <c r="R168" s="265">
        <f t="shared" si="46"/>
        <v>0</v>
      </c>
      <c r="S168" s="575">
        <f t="shared" si="46"/>
        <v>0</v>
      </c>
      <c r="T168" s="265">
        <f t="shared" si="46"/>
        <v>5</v>
      </c>
      <c r="U168" s="267">
        <f t="shared" si="46"/>
        <v>35</v>
      </c>
      <c r="V168" s="266">
        <f t="shared" si="46"/>
        <v>35</v>
      </c>
      <c r="W168" s="265">
        <f t="shared" si="46"/>
        <v>29</v>
      </c>
      <c r="X168" s="267">
        <f t="shared" si="46"/>
        <v>51</v>
      </c>
      <c r="Y168" s="575">
        <f t="shared" si="46"/>
        <v>50</v>
      </c>
      <c r="Z168" s="265">
        <f t="shared" si="46"/>
        <v>50</v>
      </c>
      <c r="AA168" s="266">
        <f t="shared" si="46"/>
        <v>50</v>
      </c>
      <c r="AB168" s="266">
        <f t="shared" si="46"/>
        <v>35</v>
      </c>
      <c r="AC168" s="265">
        <f t="shared" si="46"/>
        <v>30</v>
      </c>
      <c r="AD168" s="575">
        <f t="shared" si="46"/>
        <v>0</v>
      </c>
      <c r="AE168" s="265">
        <f t="shared" si="46"/>
        <v>0</v>
      </c>
      <c r="AF168" s="265">
        <f t="shared" si="46"/>
        <v>0</v>
      </c>
      <c r="AG168" s="575">
        <f t="shared" si="46"/>
        <v>0</v>
      </c>
      <c r="AH168" s="265">
        <f t="shared" si="46"/>
        <v>0</v>
      </c>
      <c r="AI168" s="265">
        <f t="shared" si="46"/>
        <v>0</v>
      </c>
      <c r="AJ168" s="266">
        <f t="shared" si="46"/>
        <v>0</v>
      </c>
      <c r="AK168" s="265">
        <f t="shared" si="46"/>
        <v>0</v>
      </c>
      <c r="AL168" s="267">
        <f t="shared" si="46"/>
        <v>0</v>
      </c>
      <c r="AM168" s="266">
        <f t="shared" si="46"/>
        <v>0</v>
      </c>
      <c r="AN168" s="265">
        <f t="shared" si="46"/>
        <v>0</v>
      </c>
      <c r="AO168" s="265">
        <f t="shared" si="46"/>
        <v>0</v>
      </c>
      <c r="AP168" s="265"/>
      <c r="AQ168" s="265"/>
      <c r="AR168" s="267"/>
      <c r="AS168" s="268"/>
      <c r="AT168" s="267"/>
      <c r="AU168" s="266"/>
      <c r="AV168" s="265"/>
      <c r="AW168" s="575"/>
      <c r="AX168" s="265"/>
      <c r="AY168" s="267"/>
      <c r="AZ168" s="269"/>
      <c r="BA168" s="575"/>
      <c r="BB168" s="576"/>
      <c r="BC168" s="577"/>
    </row>
    <row r="169" spans="1:55" ht="49.5" hidden="1" customHeight="1" thickBot="1">
      <c r="A169" s="2139"/>
      <c r="B169" s="2140"/>
      <c r="C169" s="2274" t="s">
        <v>43</v>
      </c>
      <c r="D169" s="2144"/>
      <c r="E169" s="2145"/>
      <c r="F169" s="2146"/>
      <c r="G169" s="2144"/>
      <c r="H169" s="1567"/>
      <c r="I169" s="1353">
        <f>H169+I168-I167</f>
        <v>0</v>
      </c>
      <c r="J169" s="333">
        <f t="shared" ref="J169:AN169" si="47">I169+J168-J167</f>
        <v>0</v>
      </c>
      <c r="K169" s="257">
        <f t="shared" si="47"/>
        <v>0</v>
      </c>
      <c r="L169" s="332">
        <f t="shared" si="47"/>
        <v>0</v>
      </c>
      <c r="M169" s="256">
        <f t="shared" si="47"/>
        <v>0</v>
      </c>
      <c r="N169" s="1171">
        <f t="shared" si="47"/>
        <v>2</v>
      </c>
      <c r="O169" s="332">
        <f t="shared" si="47"/>
        <v>0</v>
      </c>
      <c r="P169" s="257">
        <f t="shared" si="47"/>
        <v>0</v>
      </c>
      <c r="Q169" s="333">
        <f t="shared" si="47"/>
        <v>0</v>
      </c>
      <c r="R169" s="332">
        <f t="shared" si="47"/>
        <v>0</v>
      </c>
      <c r="S169" s="1346">
        <f t="shared" si="47"/>
        <v>0</v>
      </c>
      <c r="T169" s="674">
        <f t="shared" si="47"/>
        <v>5</v>
      </c>
      <c r="U169" s="675">
        <f t="shared" si="47"/>
        <v>35</v>
      </c>
      <c r="V169" s="676">
        <f t="shared" si="47"/>
        <v>35</v>
      </c>
      <c r="W169" s="674">
        <f t="shared" si="47"/>
        <v>29</v>
      </c>
      <c r="X169" s="674">
        <f t="shared" si="47"/>
        <v>51</v>
      </c>
      <c r="Y169" s="1322">
        <f t="shared" si="47"/>
        <v>50</v>
      </c>
      <c r="Z169" s="674">
        <f t="shared" si="47"/>
        <v>50</v>
      </c>
      <c r="AA169" s="674">
        <f t="shared" si="47"/>
        <v>50</v>
      </c>
      <c r="AB169" s="674">
        <f t="shared" si="47"/>
        <v>35</v>
      </c>
      <c r="AC169" s="674">
        <f t="shared" si="47"/>
        <v>30</v>
      </c>
      <c r="AD169" s="1322">
        <f t="shared" si="47"/>
        <v>0</v>
      </c>
      <c r="AE169" s="674">
        <f t="shared" si="47"/>
        <v>0</v>
      </c>
      <c r="AF169" s="674">
        <f t="shared" si="47"/>
        <v>0</v>
      </c>
      <c r="AG169" s="1322">
        <f t="shared" si="47"/>
        <v>0</v>
      </c>
      <c r="AH169" s="674">
        <f t="shared" si="47"/>
        <v>0</v>
      </c>
      <c r="AI169" s="674">
        <f t="shared" si="47"/>
        <v>0</v>
      </c>
      <c r="AJ169" s="674">
        <f t="shared" si="47"/>
        <v>0</v>
      </c>
      <c r="AK169" s="674">
        <f t="shared" si="47"/>
        <v>0</v>
      </c>
      <c r="AL169" s="675">
        <f t="shared" si="47"/>
        <v>0</v>
      </c>
      <c r="AM169" s="676">
        <f t="shared" si="47"/>
        <v>0</v>
      </c>
      <c r="AN169" s="674">
        <f t="shared" si="47"/>
        <v>0</v>
      </c>
      <c r="AO169" s="674"/>
      <c r="AP169" s="697"/>
      <c r="AQ169" s="696"/>
      <c r="AR169" s="694"/>
      <c r="AS169" s="695"/>
      <c r="AT169" s="694"/>
      <c r="AU169" s="698"/>
      <c r="AV169" s="674"/>
      <c r="AW169" s="657"/>
      <c r="AX169" s="656"/>
      <c r="AY169" s="652"/>
      <c r="AZ169" s="654"/>
      <c r="BA169" s="657"/>
      <c r="BB169" s="658"/>
      <c r="BC169" s="659"/>
    </row>
    <row r="170" spans="1:55" ht="49.5" hidden="1" customHeight="1" thickBot="1">
      <c r="A170" s="2141"/>
      <c r="B170" s="2142"/>
      <c r="C170" s="2269" t="s">
        <v>42</v>
      </c>
      <c r="D170" s="2148"/>
      <c r="E170" s="2149"/>
      <c r="F170" s="2275"/>
      <c r="G170" s="2148"/>
      <c r="H170" s="1227"/>
      <c r="I170" s="316"/>
      <c r="J170" s="443">
        <f t="shared" ref="J170:BB170" si="48">L166</f>
        <v>0</v>
      </c>
      <c r="K170" s="443">
        <f t="shared" si="48"/>
        <v>0</v>
      </c>
      <c r="L170" s="314">
        <f t="shared" si="48"/>
        <v>0</v>
      </c>
      <c r="M170" s="246">
        <f t="shared" si="48"/>
        <v>0</v>
      </c>
      <c r="N170" s="420">
        <f t="shared" si="48"/>
        <v>0</v>
      </c>
      <c r="O170" s="246">
        <f t="shared" si="48"/>
        <v>2</v>
      </c>
      <c r="P170" s="246">
        <f t="shared" si="48"/>
        <v>0</v>
      </c>
      <c r="Q170" s="247">
        <f t="shared" si="48"/>
        <v>0</v>
      </c>
      <c r="R170" s="313">
        <f t="shared" si="48"/>
        <v>0</v>
      </c>
      <c r="S170" s="1326">
        <f t="shared" si="48"/>
        <v>0</v>
      </c>
      <c r="T170" s="678">
        <f t="shared" si="48"/>
        <v>0</v>
      </c>
      <c r="U170" s="677">
        <f t="shared" si="48"/>
        <v>5</v>
      </c>
      <c r="V170" s="1557">
        <f t="shared" si="48"/>
        <v>35</v>
      </c>
      <c r="W170" s="1554">
        <f t="shared" si="48"/>
        <v>35</v>
      </c>
      <c r="X170" s="699">
        <f t="shared" si="48"/>
        <v>29</v>
      </c>
      <c r="Y170" s="1326">
        <f t="shared" si="48"/>
        <v>51</v>
      </c>
      <c r="Z170" s="678">
        <f t="shared" si="48"/>
        <v>50</v>
      </c>
      <c r="AA170" s="679">
        <f t="shared" si="48"/>
        <v>50</v>
      </c>
      <c r="AB170" s="679">
        <f t="shared" si="48"/>
        <v>50</v>
      </c>
      <c r="AC170" s="678">
        <f t="shared" si="48"/>
        <v>35</v>
      </c>
      <c r="AD170" s="1326">
        <f t="shared" si="48"/>
        <v>30</v>
      </c>
      <c r="AE170" s="678">
        <f t="shared" si="48"/>
        <v>0</v>
      </c>
      <c r="AF170" s="678">
        <f t="shared" si="48"/>
        <v>0</v>
      </c>
      <c r="AG170" s="1326">
        <f t="shared" si="48"/>
        <v>0</v>
      </c>
      <c r="AH170" s="678">
        <f t="shared" si="48"/>
        <v>0</v>
      </c>
      <c r="AI170" s="678">
        <f t="shared" si="48"/>
        <v>0</v>
      </c>
      <c r="AJ170" s="679">
        <f t="shared" si="48"/>
        <v>0</v>
      </c>
      <c r="AK170" s="678">
        <f t="shared" si="48"/>
        <v>0</v>
      </c>
      <c r="AL170" s="677">
        <f t="shared" si="48"/>
        <v>0</v>
      </c>
      <c r="AM170" s="679">
        <f t="shared" si="48"/>
        <v>0</v>
      </c>
      <c r="AN170" s="678">
        <f t="shared" si="48"/>
        <v>0</v>
      </c>
      <c r="AO170" s="678">
        <f t="shared" si="48"/>
        <v>0</v>
      </c>
      <c r="AP170" s="700">
        <f t="shared" si="48"/>
        <v>0</v>
      </c>
      <c r="AQ170" s="700">
        <f t="shared" si="48"/>
        <v>0</v>
      </c>
      <c r="AR170" s="701">
        <f t="shared" si="48"/>
        <v>0</v>
      </c>
      <c r="AS170" s="702">
        <f t="shared" si="48"/>
        <v>0</v>
      </c>
      <c r="AT170" s="701">
        <f t="shared" si="48"/>
        <v>0</v>
      </c>
      <c r="AU170" s="703">
        <f t="shared" si="48"/>
        <v>0</v>
      </c>
      <c r="AV170" s="332">
        <f t="shared" si="48"/>
        <v>0</v>
      </c>
      <c r="AW170" s="437">
        <f t="shared" si="48"/>
        <v>0</v>
      </c>
      <c r="AX170" s="332">
        <f t="shared" si="48"/>
        <v>0</v>
      </c>
      <c r="AY170" s="1113">
        <f t="shared" si="48"/>
        <v>0</v>
      </c>
      <c r="AZ170" s="1112">
        <f t="shared" si="48"/>
        <v>0</v>
      </c>
      <c r="BA170" s="437">
        <f t="shared" si="48"/>
        <v>372</v>
      </c>
      <c r="BB170" s="1114">
        <f t="shared" si="48"/>
        <v>0</v>
      </c>
      <c r="BC170" s="627"/>
    </row>
    <row r="171" spans="1:55" ht="49.5" hidden="1" customHeight="1" thickBot="1">
      <c r="A171" s="2098"/>
      <c r="B171" s="2143"/>
      <c r="C171" s="2270" t="s">
        <v>41</v>
      </c>
      <c r="D171" s="2254"/>
      <c r="E171" s="2255"/>
      <c r="F171" s="2256"/>
      <c r="G171" s="2254"/>
      <c r="H171" s="1228"/>
      <c r="I171" s="309">
        <f>H171+I167-I170</f>
        <v>0</v>
      </c>
      <c r="J171" s="308">
        <f t="shared" ref="J171:AN171" si="49">I171+J167-J170</f>
        <v>0</v>
      </c>
      <c r="K171" s="439">
        <f t="shared" si="49"/>
        <v>0</v>
      </c>
      <c r="L171" s="237">
        <f t="shared" si="49"/>
        <v>0</v>
      </c>
      <c r="M171" s="237">
        <f t="shared" si="49"/>
        <v>0</v>
      </c>
      <c r="N171" s="350">
        <f t="shared" si="49"/>
        <v>0</v>
      </c>
      <c r="O171" s="237">
        <f t="shared" si="49"/>
        <v>0</v>
      </c>
      <c r="P171" s="237">
        <f t="shared" si="49"/>
        <v>0</v>
      </c>
      <c r="Q171" s="238">
        <f t="shared" si="49"/>
        <v>0</v>
      </c>
      <c r="R171" s="237">
        <f t="shared" si="49"/>
        <v>0</v>
      </c>
      <c r="S171" s="707">
        <f t="shared" si="49"/>
        <v>0</v>
      </c>
      <c r="T171" s="706">
        <f t="shared" si="49"/>
        <v>0</v>
      </c>
      <c r="U171" s="704">
        <f t="shared" si="49"/>
        <v>0</v>
      </c>
      <c r="V171" s="705">
        <f t="shared" si="49"/>
        <v>0</v>
      </c>
      <c r="W171" s="680">
        <f t="shared" si="49"/>
        <v>0</v>
      </c>
      <c r="X171" s="680">
        <f t="shared" si="49"/>
        <v>0</v>
      </c>
      <c r="Y171" s="1561">
        <f t="shared" si="49"/>
        <v>0</v>
      </c>
      <c r="Z171" s="680">
        <f t="shared" si="49"/>
        <v>0</v>
      </c>
      <c r="AA171" s="680">
        <f t="shared" si="49"/>
        <v>0</v>
      </c>
      <c r="AB171" s="680">
        <f t="shared" si="49"/>
        <v>0</v>
      </c>
      <c r="AC171" s="680">
        <f t="shared" si="49"/>
        <v>0</v>
      </c>
      <c r="AD171" s="1662">
        <f t="shared" si="49"/>
        <v>0</v>
      </c>
      <c r="AE171" s="372">
        <f t="shared" si="49"/>
        <v>0</v>
      </c>
      <c r="AF171" s="372">
        <f t="shared" si="49"/>
        <v>0</v>
      </c>
      <c r="AG171" s="1349">
        <f t="shared" si="49"/>
        <v>0</v>
      </c>
      <c r="AH171" s="372">
        <f t="shared" si="49"/>
        <v>0</v>
      </c>
      <c r="AI171" s="706">
        <f t="shared" si="49"/>
        <v>0</v>
      </c>
      <c r="AJ171" s="373">
        <f t="shared" si="49"/>
        <v>0</v>
      </c>
      <c r="AK171" s="372">
        <f t="shared" si="49"/>
        <v>0</v>
      </c>
      <c r="AL171" s="374">
        <f t="shared" si="49"/>
        <v>0</v>
      </c>
      <c r="AM171" s="373">
        <f t="shared" si="49"/>
        <v>0</v>
      </c>
      <c r="AN171" s="372">
        <f t="shared" si="49"/>
        <v>0</v>
      </c>
      <c r="AO171" s="371"/>
      <c r="AP171" s="372"/>
      <c r="AQ171" s="371"/>
      <c r="AR171" s="704"/>
      <c r="AS171" s="702"/>
      <c r="AT171" s="704"/>
      <c r="AU171" s="705"/>
      <c r="AV171" s="706"/>
      <c r="AW171" s="707"/>
      <c r="AX171" s="618"/>
      <c r="AY171" s="613"/>
      <c r="AZ171" s="615"/>
      <c r="BA171" s="619"/>
      <c r="BB171" s="620"/>
      <c r="BC171" s="128"/>
    </row>
    <row r="172" spans="1:55" ht="49.5" hidden="1" customHeight="1" thickBot="1">
      <c r="A172" s="2120" t="s">
        <v>30</v>
      </c>
      <c r="B172" s="2122"/>
      <c r="C172" s="2271" t="s">
        <v>94</v>
      </c>
      <c r="D172" s="2194"/>
      <c r="E172" s="2187"/>
      <c r="F172" s="2167"/>
      <c r="G172" s="1191" t="s">
        <v>49</v>
      </c>
      <c r="H172" s="1266"/>
      <c r="I172" s="433"/>
      <c r="J172" s="485"/>
      <c r="K172" s="485"/>
      <c r="L172" s="434"/>
      <c r="M172" s="434"/>
      <c r="N172" s="1266"/>
      <c r="O172" s="434"/>
      <c r="P172" s="434"/>
      <c r="Q172" s="485"/>
      <c r="R172" s="434"/>
      <c r="S172" s="1528"/>
      <c r="T172" s="1503"/>
      <c r="U172" s="621"/>
      <c r="V172" s="369"/>
      <c r="W172" s="1503"/>
      <c r="X172" s="367"/>
      <c r="Y172" s="623"/>
      <c r="Z172" s="368"/>
      <c r="AA172" s="369"/>
      <c r="AB172" s="369"/>
      <c r="AC172" s="368"/>
      <c r="AD172" s="437"/>
      <c r="AE172" s="368"/>
      <c r="AF172" s="368"/>
      <c r="AG172" s="623"/>
      <c r="AH172" s="368"/>
      <c r="AI172" s="368"/>
      <c r="AJ172" s="369"/>
      <c r="AK172" s="368"/>
      <c r="AL172" s="367"/>
      <c r="AM172" s="369"/>
      <c r="AN172" s="368"/>
      <c r="AO172" s="368"/>
      <c r="AP172" s="368"/>
      <c r="AQ172" s="368"/>
      <c r="AR172" s="367"/>
      <c r="AS172" s="370"/>
      <c r="AT172" s="367"/>
      <c r="AU172" s="369"/>
      <c r="AV172" s="368"/>
      <c r="AW172" s="623"/>
      <c r="AX172" s="368"/>
      <c r="AY172" s="367"/>
      <c r="AZ172" s="624"/>
      <c r="BA172" s="690"/>
      <c r="BB172" s="691"/>
      <c r="BC172" s="462"/>
    </row>
    <row r="173" spans="1:55" ht="49.5" hidden="1" customHeight="1" thickBot="1">
      <c r="A173" s="1134"/>
      <c r="B173" s="99"/>
      <c r="C173" s="2272"/>
      <c r="D173" s="2196"/>
      <c r="E173" s="2189"/>
      <c r="F173" s="2168"/>
      <c r="G173" s="1194" t="s">
        <v>48</v>
      </c>
      <c r="H173" s="1338"/>
      <c r="I173" s="431"/>
      <c r="J173" s="486"/>
      <c r="K173" s="486"/>
      <c r="L173" s="432"/>
      <c r="M173" s="432"/>
      <c r="N173" s="1338"/>
      <c r="O173" s="432"/>
      <c r="P173" s="432"/>
      <c r="Q173" s="486"/>
      <c r="R173" s="432"/>
      <c r="S173" s="1529"/>
      <c r="T173" s="1504"/>
      <c r="U173" s="236"/>
      <c r="V173" s="238"/>
      <c r="W173" s="237"/>
      <c r="X173" s="236"/>
      <c r="Y173" s="350"/>
      <c r="Z173" s="237"/>
      <c r="AA173" s="238"/>
      <c r="AB173" s="238"/>
      <c r="AC173" s="237"/>
      <c r="AD173" s="350"/>
      <c r="AE173" s="237"/>
      <c r="AF173" s="237"/>
      <c r="AG173" s="350"/>
      <c r="AH173" s="237"/>
      <c r="AI173" s="237"/>
      <c r="AJ173" s="238"/>
      <c r="AK173" s="237"/>
      <c r="AL173" s="236"/>
      <c r="AM173" s="238"/>
      <c r="AN173" s="237"/>
      <c r="AO173" s="237"/>
      <c r="AP173" s="237"/>
      <c r="AQ173" s="237"/>
      <c r="AR173" s="236"/>
      <c r="AS173" s="235"/>
      <c r="AT173" s="236"/>
      <c r="AU173" s="238"/>
      <c r="AV173" s="237"/>
      <c r="AW173" s="350"/>
      <c r="AX173" s="237"/>
      <c r="AY173" s="236"/>
      <c r="AZ173" s="1116"/>
      <c r="BA173" s="350"/>
      <c r="BB173" s="1165"/>
      <c r="BC173" s="128"/>
    </row>
    <row r="174" spans="1:55" ht="49.5" hidden="1" customHeight="1" thickBot="1">
      <c r="A174" s="2170" t="s">
        <v>93</v>
      </c>
      <c r="B174" s="2171"/>
      <c r="C174" s="2273"/>
      <c r="D174" s="2222"/>
      <c r="E174" s="2192"/>
      <c r="F174" s="2169"/>
      <c r="G174" s="394" t="s">
        <v>45</v>
      </c>
      <c r="H174" s="1175"/>
      <c r="I174" s="1127"/>
      <c r="J174" s="1097"/>
      <c r="K174" s="1097"/>
      <c r="L174" s="1109"/>
      <c r="M174" s="1109"/>
      <c r="N174" s="1175"/>
      <c r="O174" s="1109"/>
      <c r="P174" s="1109"/>
      <c r="Q174" s="1097"/>
      <c r="R174" s="1109"/>
      <c r="S174" s="1524"/>
      <c r="T174" s="345"/>
      <c r="U174" s="347"/>
      <c r="V174" s="346"/>
      <c r="W174" s="345"/>
      <c r="X174" s="347"/>
      <c r="Y174" s="383"/>
      <c r="Z174" s="345"/>
      <c r="AA174" s="346"/>
      <c r="AB174" s="346"/>
      <c r="AC174" s="345"/>
      <c r="AD174" s="383"/>
      <c r="AE174" s="345"/>
      <c r="AF174" s="345"/>
      <c r="AG174" s="383"/>
      <c r="AH174" s="345"/>
      <c r="AI174" s="345"/>
      <c r="AJ174" s="346"/>
      <c r="AK174" s="345"/>
      <c r="AL174" s="347"/>
      <c r="AM174" s="346"/>
      <c r="AN174" s="345"/>
      <c r="AO174" s="345"/>
      <c r="AP174" s="345"/>
      <c r="AQ174" s="345"/>
      <c r="AR174" s="347"/>
      <c r="AS174" s="348"/>
      <c r="AT174" s="347"/>
      <c r="AU174" s="346"/>
      <c r="AV174" s="345"/>
      <c r="AW174" s="383"/>
      <c r="AX174" s="345"/>
      <c r="AY174" s="347"/>
      <c r="AZ174" s="349"/>
      <c r="BA174" s="383"/>
      <c r="BB174" s="382"/>
      <c r="BC174" s="159"/>
    </row>
    <row r="175" spans="1:55" ht="49.5" hidden="1" customHeight="1" thickBot="1">
      <c r="A175" s="2139" t="s">
        <v>44</v>
      </c>
      <c r="B175" s="2140"/>
      <c r="C175" s="2144" t="s">
        <v>43</v>
      </c>
      <c r="D175" s="2144"/>
      <c r="E175" s="2145"/>
      <c r="F175" s="2146"/>
      <c r="G175" s="2144"/>
      <c r="H175" s="437"/>
      <c r="I175" s="1113"/>
      <c r="J175" s="333"/>
      <c r="K175" s="333"/>
      <c r="L175" s="332"/>
      <c r="M175" s="332"/>
      <c r="N175" s="437"/>
      <c r="O175" s="332"/>
      <c r="P175" s="332"/>
      <c r="Q175" s="333"/>
      <c r="R175" s="332"/>
      <c r="S175" s="657"/>
      <c r="T175" s="656"/>
      <c r="U175" s="652"/>
      <c r="V175" s="653"/>
      <c r="W175" s="656"/>
      <c r="X175" s="652"/>
      <c r="Y175" s="657"/>
      <c r="Z175" s="656"/>
      <c r="AA175" s="653"/>
      <c r="AB175" s="653"/>
      <c r="AC175" s="656"/>
      <c r="AD175" s="657"/>
      <c r="AE175" s="656"/>
      <c r="AF175" s="656"/>
      <c r="AG175" s="657"/>
      <c r="AH175" s="656"/>
      <c r="AI175" s="656"/>
      <c r="AJ175" s="653"/>
      <c r="AK175" s="656"/>
      <c r="AL175" s="652"/>
      <c r="AM175" s="653"/>
      <c r="AN175" s="656"/>
      <c r="AO175" s="656"/>
      <c r="AP175" s="656"/>
      <c r="AQ175" s="656"/>
      <c r="AR175" s="652"/>
      <c r="AS175" s="655"/>
      <c r="AT175" s="652"/>
      <c r="AU175" s="653"/>
      <c r="AV175" s="656"/>
      <c r="AW175" s="657"/>
      <c r="AX175" s="656"/>
      <c r="AY175" s="652"/>
      <c r="AZ175" s="654"/>
      <c r="BA175" s="657"/>
      <c r="BB175" s="658"/>
      <c r="BC175" s="659"/>
    </row>
    <row r="176" spans="1:55" ht="49.5" hidden="1" customHeight="1" thickBot="1">
      <c r="A176" s="2141"/>
      <c r="B176" s="2142"/>
      <c r="C176" s="2148" t="s">
        <v>42</v>
      </c>
      <c r="D176" s="2148"/>
      <c r="E176" s="2149"/>
      <c r="F176" s="2141"/>
      <c r="G176" s="2102"/>
      <c r="H176" s="420"/>
      <c r="I176" s="245"/>
      <c r="J176" s="247"/>
      <c r="K176" s="247"/>
      <c r="L176" s="246"/>
      <c r="M176" s="246"/>
      <c r="N176" s="420"/>
      <c r="O176" s="246"/>
      <c r="P176" s="246"/>
      <c r="Q176" s="247"/>
      <c r="R176" s="246"/>
      <c r="S176" s="437"/>
      <c r="T176" s="332"/>
      <c r="U176" s="1113"/>
      <c r="V176" s="333"/>
      <c r="W176" s="332"/>
      <c r="X176" s="1113"/>
      <c r="Y176" s="437"/>
      <c r="Z176" s="332"/>
      <c r="AA176" s="333"/>
      <c r="AB176" s="333"/>
      <c r="AC176" s="332"/>
      <c r="AD176" s="437"/>
      <c r="AE176" s="332"/>
      <c r="AF176" s="332"/>
      <c r="AG176" s="437"/>
      <c r="AH176" s="332"/>
      <c r="AI176" s="332"/>
      <c r="AJ176" s="333"/>
      <c r="AK176" s="332"/>
      <c r="AL176" s="1113"/>
      <c r="AM176" s="333"/>
      <c r="AN176" s="332"/>
      <c r="AO176" s="332"/>
      <c r="AP176" s="332"/>
      <c r="AQ176" s="332"/>
      <c r="AR176" s="1113"/>
      <c r="AS176" s="331"/>
      <c r="AT176" s="1113"/>
      <c r="AU176" s="333"/>
      <c r="AV176" s="332"/>
      <c r="AW176" s="437"/>
      <c r="AX176" s="332"/>
      <c r="AY176" s="1113"/>
      <c r="AZ176" s="1112"/>
      <c r="BA176" s="437"/>
      <c r="BB176" s="1114"/>
      <c r="BC176" s="627"/>
    </row>
    <row r="177" spans="1:55" ht="49.5" hidden="1" customHeight="1" thickBot="1">
      <c r="A177" s="2098"/>
      <c r="B177" s="2143"/>
      <c r="C177" s="2254" t="s">
        <v>41</v>
      </c>
      <c r="D177" s="2254"/>
      <c r="E177" s="2255"/>
      <c r="F177" s="2256"/>
      <c r="G177" s="2254"/>
      <c r="H177" s="350"/>
      <c r="I177" s="236"/>
      <c r="J177" s="238"/>
      <c r="K177" s="238"/>
      <c r="L177" s="237"/>
      <c r="M177" s="237"/>
      <c r="N177" s="350"/>
      <c r="O177" s="237"/>
      <c r="P177" s="237"/>
      <c r="Q177" s="238"/>
      <c r="R177" s="237"/>
      <c r="S177" s="619"/>
      <c r="T177" s="618"/>
      <c r="U177" s="613"/>
      <c r="V177" s="614"/>
      <c r="W177" s="618"/>
      <c r="X177" s="613"/>
      <c r="Y177" s="619"/>
      <c r="Z177" s="618"/>
      <c r="AA177" s="614"/>
      <c r="AB177" s="614"/>
      <c r="AC177" s="618"/>
      <c r="AD177" s="619"/>
      <c r="AE177" s="618"/>
      <c r="AF177" s="618"/>
      <c r="AG177" s="619"/>
      <c r="AH177" s="618"/>
      <c r="AI177" s="618"/>
      <c r="AJ177" s="614"/>
      <c r="AK177" s="618"/>
      <c r="AL177" s="613"/>
      <c r="AM177" s="614"/>
      <c r="AN177" s="618"/>
      <c r="AO177" s="618"/>
      <c r="AP177" s="618"/>
      <c r="AQ177" s="618"/>
      <c r="AR177" s="613"/>
      <c r="AS177" s="616"/>
      <c r="AT177" s="613"/>
      <c r="AU177" s="614"/>
      <c r="AV177" s="618"/>
      <c r="AW177" s="619"/>
      <c r="AX177" s="618"/>
      <c r="AY177" s="613"/>
      <c r="AZ177" s="615"/>
      <c r="BA177" s="619"/>
      <c r="BB177" s="620"/>
      <c r="BC177" s="708"/>
    </row>
    <row r="178" spans="1:55" ht="49.5" hidden="1" customHeight="1" thickBot="1">
      <c r="A178" s="1197"/>
      <c r="B178" s="214"/>
      <c r="C178" s="2209" t="s">
        <v>92</v>
      </c>
      <c r="D178" s="2210"/>
      <c r="E178" s="2210"/>
      <c r="F178" s="2210"/>
      <c r="G178" s="2210"/>
      <c r="H178" s="623"/>
      <c r="I178" s="367"/>
      <c r="J178" s="369"/>
      <c r="K178" s="369"/>
      <c r="L178" s="368"/>
      <c r="M178" s="368"/>
      <c r="N178" s="623"/>
      <c r="O178" s="368"/>
      <c r="P178" s="368"/>
      <c r="Q178" s="369"/>
      <c r="R178" s="368"/>
      <c r="S178" s="1536"/>
      <c r="T178" s="1513"/>
      <c r="U178" s="709"/>
      <c r="V178" s="643"/>
      <c r="W178" s="622"/>
      <c r="X178" s="640"/>
      <c r="Y178" s="623"/>
      <c r="Z178" s="368"/>
      <c r="AA178" s="369"/>
      <c r="AB178" s="643"/>
      <c r="AC178" s="622"/>
      <c r="AD178" s="644"/>
      <c r="AE178" s="622"/>
      <c r="AF178" s="622"/>
      <c r="AG178" s="644"/>
      <c r="AH178" s="622"/>
      <c r="AI178" s="622"/>
      <c r="AJ178" s="643"/>
      <c r="AK178" s="622"/>
      <c r="AL178" s="640"/>
      <c r="AM178" s="643"/>
      <c r="AN178" s="622"/>
      <c r="AO178" s="622"/>
      <c r="AP178" s="622"/>
      <c r="AQ178" s="622"/>
      <c r="AR178" s="640"/>
      <c r="AS178" s="642"/>
      <c r="AT178" s="640"/>
      <c r="AU178" s="643"/>
      <c r="AV178" s="622"/>
      <c r="AW178" s="644"/>
      <c r="AX178" s="622"/>
      <c r="AY178" s="640"/>
      <c r="AZ178" s="641"/>
      <c r="BA178" s="644"/>
      <c r="BB178" s="645"/>
      <c r="BC178" s="646"/>
    </row>
    <row r="179" spans="1:55" ht="49.5" hidden="1" customHeight="1" thickBot="1">
      <c r="A179" s="1138"/>
      <c r="B179" s="181"/>
      <c r="C179" s="2269" t="s">
        <v>50</v>
      </c>
      <c r="D179" s="2148"/>
      <c r="E179" s="2148"/>
      <c r="F179" s="2148"/>
      <c r="G179" s="2148"/>
      <c r="H179" s="590"/>
      <c r="I179" s="1104"/>
      <c r="J179" s="366"/>
      <c r="K179" s="366"/>
      <c r="L179" s="365"/>
      <c r="M179" s="365"/>
      <c r="N179" s="590"/>
      <c r="O179" s="365"/>
      <c r="P179" s="365"/>
      <c r="Q179" s="366"/>
      <c r="R179" s="365"/>
      <c r="S179" s="1542"/>
      <c r="T179" s="1514"/>
      <c r="U179" s="710"/>
      <c r="V179" s="711"/>
      <c r="W179" s="1514"/>
      <c r="X179" s="626"/>
      <c r="Y179" s="649"/>
      <c r="Z179" s="648"/>
      <c r="AA179" s="589"/>
      <c r="AB179" s="589"/>
      <c r="AC179" s="648"/>
      <c r="AD179" s="649"/>
      <c r="AE179" s="648"/>
      <c r="AF179" s="648"/>
      <c r="AG179" s="649"/>
      <c r="AH179" s="648"/>
      <c r="AI179" s="648"/>
      <c r="AJ179" s="589"/>
      <c r="AK179" s="648"/>
      <c r="AL179" s="626"/>
      <c r="AM179" s="589"/>
      <c r="AN179" s="648"/>
      <c r="AO179" s="648"/>
      <c r="AP179" s="648"/>
      <c r="AQ179" s="648"/>
      <c r="AR179" s="626"/>
      <c r="AS179" s="588"/>
      <c r="AT179" s="626"/>
      <c r="AU179" s="589"/>
      <c r="AV179" s="648"/>
      <c r="AW179" s="649"/>
      <c r="AX179" s="648"/>
      <c r="AY179" s="626"/>
      <c r="AZ179" s="647"/>
      <c r="BA179" s="649"/>
      <c r="BB179" s="650"/>
      <c r="BC179" s="651"/>
    </row>
    <row r="180" spans="1:55" ht="49.5" hidden="1" customHeight="1" thickBot="1">
      <c r="A180" s="1148"/>
      <c r="B180" s="204"/>
      <c r="C180" s="2270" t="s">
        <v>51</v>
      </c>
      <c r="D180" s="2254"/>
      <c r="E180" s="2254"/>
      <c r="F180" s="2254"/>
      <c r="G180" s="2254"/>
      <c r="H180" s="350"/>
      <c r="I180" s="236"/>
      <c r="J180" s="238"/>
      <c r="K180" s="238"/>
      <c r="L180" s="237"/>
      <c r="M180" s="237"/>
      <c r="N180" s="350"/>
      <c r="O180" s="237"/>
      <c r="P180" s="237"/>
      <c r="Q180" s="238"/>
      <c r="R180" s="237"/>
      <c r="S180" s="1542"/>
      <c r="T180" s="1514"/>
      <c r="U180" s="626"/>
      <c r="V180" s="589"/>
      <c r="W180" s="648"/>
      <c r="X180" s="626"/>
      <c r="Y180" s="649"/>
      <c r="Z180" s="648"/>
      <c r="AA180" s="589"/>
      <c r="AB180" s="589"/>
      <c r="AC180" s="648"/>
      <c r="AD180" s="649"/>
      <c r="AE180" s="648"/>
      <c r="AF180" s="648"/>
      <c r="AG180" s="649"/>
      <c r="AH180" s="648"/>
      <c r="AI180" s="648"/>
      <c r="AJ180" s="589"/>
      <c r="AK180" s="648"/>
      <c r="AL180" s="626"/>
      <c r="AM180" s="589"/>
      <c r="AN180" s="648"/>
      <c r="AO180" s="648"/>
      <c r="AP180" s="648"/>
      <c r="AQ180" s="648"/>
      <c r="AR180" s="626"/>
      <c r="AS180" s="588"/>
      <c r="AT180" s="626"/>
      <c r="AU180" s="589"/>
      <c r="AV180" s="648"/>
      <c r="AW180" s="649"/>
      <c r="AX180" s="648"/>
      <c r="AY180" s="626"/>
      <c r="AZ180" s="647"/>
      <c r="BA180" s="649"/>
      <c r="BB180" s="650"/>
      <c r="BC180" s="651"/>
    </row>
    <row r="181" spans="1:55" ht="49.5" hidden="1" customHeight="1" thickBot="1">
      <c r="A181" s="2120" t="s">
        <v>89</v>
      </c>
      <c r="B181" s="2122"/>
      <c r="C181" s="2263" t="s">
        <v>91</v>
      </c>
      <c r="D181" s="2264"/>
      <c r="E181" s="1196"/>
      <c r="F181" s="2167"/>
      <c r="G181" s="1191" t="s">
        <v>49</v>
      </c>
      <c r="H181" s="1266"/>
      <c r="I181" s="433"/>
      <c r="J181" s="485"/>
      <c r="K181" s="485"/>
      <c r="L181" s="434"/>
      <c r="M181" s="434"/>
      <c r="N181" s="1266"/>
      <c r="O181" s="434"/>
      <c r="P181" s="434"/>
      <c r="Q181" s="485"/>
      <c r="R181" s="434"/>
      <c r="S181" s="1528"/>
      <c r="T181" s="1503"/>
      <c r="U181" s="367"/>
      <c r="V181" s="633"/>
      <c r="W181" s="368"/>
      <c r="X181" s="367"/>
      <c r="Y181" s="623"/>
      <c r="Z181" s="368"/>
      <c r="AA181" s="369"/>
      <c r="AB181" s="369"/>
      <c r="AC181" s="368"/>
      <c r="AD181" s="623"/>
      <c r="AE181" s="368"/>
      <c r="AF181" s="368"/>
      <c r="AG181" s="623"/>
      <c r="AH181" s="368"/>
      <c r="AI181" s="368"/>
      <c r="AJ181" s="369"/>
      <c r="AK181" s="368"/>
      <c r="AL181" s="367"/>
      <c r="AM181" s="369"/>
      <c r="AN181" s="368"/>
      <c r="AO181" s="368"/>
      <c r="AP181" s="368"/>
      <c r="AQ181" s="368"/>
      <c r="AR181" s="367"/>
      <c r="AS181" s="370"/>
      <c r="AT181" s="367"/>
      <c r="AU181" s="369"/>
      <c r="AV181" s="368"/>
      <c r="AW181" s="623"/>
      <c r="AX181" s="368"/>
      <c r="AY181" s="367"/>
      <c r="AZ181" s="624"/>
      <c r="BA181" s="690"/>
      <c r="BB181" s="691"/>
      <c r="BC181" s="462"/>
    </row>
    <row r="182" spans="1:55" ht="49.5" hidden="1" customHeight="1" thickBot="1">
      <c r="A182" s="1134"/>
      <c r="B182" s="99"/>
      <c r="C182" s="2265"/>
      <c r="D182" s="2266"/>
      <c r="E182" s="1190"/>
      <c r="F182" s="2168"/>
      <c r="G182" s="1194" t="s">
        <v>48</v>
      </c>
      <c r="H182" s="1338"/>
      <c r="I182" s="431"/>
      <c r="J182" s="486"/>
      <c r="K182" s="486"/>
      <c r="L182" s="432"/>
      <c r="M182" s="432"/>
      <c r="N182" s="1338"/>
      <c r="O182" s="432"/>
      <c r="P182" s="432"/>
      <c r="Q182" s="486"/>
      <c r="R182" s="432"/>
      <c r="S182" s="1529"/>
      <c r="T182" s="237"/>
      <c r="U182" s="236"/>
      <c r="V182" s="238"/>
      <c r="W182" s="237"/>
      <c r="X182" s="236"/>
      <c r="Y182" s="350"/>
      <c r="Z182" s="237"/>
      <c r="AA182" s="238"/>
      <c r="AB182" s="238"/>
      <c r="AC182" s="237"/>
      <c r="AD182" s="350"/>
      <c r="AE182" s="237"/>
      <c r="AF182" s="237"/>
      <c r="AG182" s="350"/>
      <c r="AH182" s="237"/>
      <c r="AI182" s="237"/>
      <c r="AJ182" s="238"/>
      <c r="AK182" s="237"/>
      <c r="AL182" s="236"/>
      <c r="AM182" s="238"/>
      <c r="AN182" s="237"/>
      <c r="AO182" s="237"/>
      <c r="AP182" s="237"/>
      <c r="AQ182" s="237"/>
      <c r="AR182" s="236"/>
      <c r="AS182" s="235"/>
      <c r="AT182" s="236"/>
      <c r="AU182" s="238"/>
      <c r="AV182" s="237"/>
      <c r="AW182" s="350"/>
      <c r="AX182" s="237"/>
      <c r="AY182" s="236"/>
      <c r="AZ182" s="1116"/>
      <c r="BA182" s="350"/>
      <c r="BB182" s="1165"/>
      <c r="BC182" s="128"/>
    </row>
    <row r="183" spans="1:55" ht="49.5" hidden="1" customHeight="1" thickBot="1">
      <c r="A183" s="2170" t="s">
        <v>90</v>
      </c>
      <c r="B183" s="2171"/>
      <c r="C183" s="2267"/>
      <c r="D183" s="2268"/>
      <c r="E183" s="1142" t="s">
        <v>86</v>
      </c>
      <c r="F183" s="2169"/>
      <c r="G183" s="394" t="s">
        <v>45</v>
      </c>
      <c r="H183" s="1175"/>
      <c r="I183" s="1127"/>
      <c r="J183" s="1097"/>
      <c r="K183" s="1097"/>
      <c r="L183" s="1109"/>
      <c r="M183" s="1109"/>
      <c r="N183" s="1175"/>
      <c r="O183" s="1109"/>
      <c r="P183" s="1109"/>
      <c r="Q183" s="1097"/>
      <c r="R183" s="1109"/>
      <c r="S183" s="383"/>
      <c r="T183" s="345"/>
      <c r="U183" s="347"/>
      <c r="V183" s="346"/>
      <c r="W183" s="345"/>
      <c r="X183" s="347"/>
      <c r="Y183" s="383"/>
      <c r="Z183" s="345"/>
      <c r="AA183" s="346"/>
      <c r="AB183" s="346"/>
      <c r="AC183" s="345"/>
      <c r="AD183" s="383"/>
      <c r="AE183" s="345"/>
      <c r="AF183" s="345"/>
      <c r="AG183" s="383"/>
      <c r="AH183" s="345"/>
      <c r="AI183" s="345"/>
      <c r="AJ183" s="346"/>
      <c r="AK183" s="345"/>
      <c r="AL183" s="347"/>
      <c r="AM183" s="346"/>
      <c r="AN183" s="345"/>
      <c r="AO183" s="345"/>
      <c r="AP183" s="345"/>
      <c r="AQ183" s="345"/>
      <c r="AR183" s="347"/>
      <c r="AS183" s="348"/>
      <c r="AT183" s="347"/>
      <c r="AU183" s="346"/>
      <c r="AV183" s="345"/>
      <c r="AW183" s="383"/>
      <c r="AX183" s="345"/>
      <c r="AY183" s="347"/>
      <c r="AZ183" s="349"/>
      <c r="BA183" s="383"/>
      <c r="BB183" s="382"/>
      <c r="BC183" s="159"/>
    </row>
    <row r="184" spans="1:55" ht="49.5" hidden="1" customHeight="1" thickBot="1">
      <c r="A184" s="2139" t="s">
        <v>44</v>
      </c>
      <c r="B184" s="2140"/>
      <c r="C184" s="2144" t="s">
        <v>43</v>
      </c>
      <c r="D184" s="2144"/>
      <c r="E184" s="2145"/>
      <c r="F184" s="2146"/>
      <c r="G184" s="2144"/>
      <c r="H184" s="1171"/>
      <c r="I184" s="255"/>
      <c r="J184" s="257"/>
      <c r="K184" s="257"/>
      <c r="L184" s="256"/>
      <c r="M184" s="256"/>
      <c r="N184" s="1171"/>
      <c r="O184" s="256"/>
      <c r="P184" s="256"/>
      <c r="Q184" s="257"/>
      <c r="R184" s="256"/>
      <c r="S184" s="585"/>
      <c r="T184" s="582"/>
      <c r="U184" s="579"/>
      <c r="V184" s="580"/>
      <c r="W184" s="582"/>
      <c r="X184" s="579"/>
      <c r="Y184" s="585"/>
      <c r="Z184" s="582"/>
      <c r="AA184" s="580"/>
      <c r="AB184" s="580"/>
      <c r="AC184" s="582"/>
      <c r="AD184" s="585"/>
      <c r="AE184" s="582"/>
      <c r="AF184" s="582"/>
      <c r="AG184" s="585"/>
      <c r="AH184" s="582"/>
      <c r="AI184" s="582"/>
      <c r="AJ184" s="580"/>
      <c r="AK184" s="582"/>
      <c r="AL184" s="579"/>
      <c r="AM184" s="580"/>
      <c r="AN184" s="582"/>
      <c r="AO184" s="582"/>
      <c r="AP184" s="582"/>
      <c r="AQ184" s="582"/>
      <c r="AR184" s="579"/>
      <c r="AS184" s="578"/>
      <c r="AT184" s="579"/>
      <c r="AU184" s="580"/>
      <c r="AV184" s="582"/>
      <c r="AW184" s="585"/>
      <c r="AX184" s="582"/>
      <c r="AY184" s="579"/>
      <c r="AZ184" s="581"/>
      <c r="BA184" s="585"/>
      <c r="BB184" s="586"/>
      <c r="BC184" s="587"/>
    </row>
    <row r="185" spans="1:55" ht="49.5" hidden="1" customHeight="1" thickBot="1">
      <c r="A185" s="2141"/>
      <c r="B185" s="2142"/>
      <c r="C185" s="2148" t="s">
        <v>42</v>
      </c>
      <c r="D185" s="2148"/>
      <c r="E185" s="2149"/>
      <c r="F185" s="2141"/>
      <c r="G185" s="2102"/>
      <c r="H185" s="420"/>
      <c r="I185" s="245"/>
      <c r="J185" s="247"/>
      <c r="K185" s="247"/>
      <c r="L185" s="246"/>
      <c r="M185" s="246"/>
      <c r="N185" s="420"/>
      <c r="O185" s="246"/>
      <c r="P185" s="246"/>
      <c r="Q185" s="247"/>
      <c r="R185" s="246"/>
      <c r="S185" s="590"/>
      <c r="T185" s="365"/>
      <c r="U185" s="1104"/>
      <c r="V185" s="366"/>
      <c r="W185" s="365"/>
      <c r="X185" s="1104"/>
      <c r="Y185" s="590"/>
      <c r="Z185" s="365"/>
      <c r="AA185" s="366"/>
      <c r="AB185" s="366"/>
      <c r="AC185" s="365"/>
      <c r="AD185" s="590"/>
      <c r="AE185" s="365"/>
      <c r="AF185" s="365"/>
      <c r="AG185" s="590"/>
      <c r="AH185" s="365"/>
      <c r="AI185" s="365"/>
      <c r="AJ185" s="366"/>
      <c r="AK185" s="365"/>
      <c r="AL185" s="1104"/>
      <c r="AM185" s="366"/>
      <c r="AN185" s="365"/>
      <c r="AO185" s="365"/>
      <c r="AP185" s="365"/>
      <c r="AQ185" s="365"/>
      <c r="AR185" s="1104"/>
      <c r="AS185" s="364"/>
      <c r="AT185" s="1104"/>
      <c r="AU185" s="366"/>
      <c r="AV185" s="365"/>
      <c r="AW185" s="590"/>
      <c r="AX185" s="365"/>
      <c r="AY185" s="1104"/>
      <c r="AZ185" s="1103"/>
      <c r="BA185" s="590"/>
      <c r="BB185" s="1105"/>
      <c r="BC185" s="210"/>
    </row>
    <row r="186" spans="1:55" ht="49.5" hidden="1" customHeight="1" thickBot="1">
      <c r="A186" s="2098"/>
      <c r="B186" s="2143"/>
      <c r="C186" s="2254" t="s">
        <v>41</v>
      </c>
      <c r="D186" s="2254"/>
      <c r="E186" s="2255"/>
      <c r="F186" s="2152"/>
      <c r="G186" s="2181"/>
      <c r="H186" s="350"/>
      <c r="I186" s="236"/>
      <c r="J186" s="238"/>
      <c r="K186" s="238"/>
      <c r="L186" s="237"/>
      <c r="M186" s="237"/>
      <c r="N186" s="350"/>
      <c r="O186" s="237"/>
      <c r="P186" s="237"/>
      <c r="Q186" s="238"/>
      <c r="R186" s="237"/>
      <c r="S186" s="403"/>
      <c r="T186" s="406"/>
      <c r="U186" s="405"/>
      <c r="V186" s="407"/>
      <c r="W186" s="406"/>
      <c r="X186" s="405"/>
      <c r="Y186" s="403"/>
      <c r="Z186" s="406"/>
      <c r="AA186" s="407"/>
      <c r="AB186" s="407"/>
      <c r="AC186" s="406"/>
      <c r="AD186" s="403"/>
      <c r="AE186" s="406"/>
      <c r="AF186" s="406"/>
      <c r="AG186" s="403"/>
      <c r="AH186" s="406"/>
      <c r="AI186" s="406"/>
      <c r="AJ186" s="407"/>
      <c r="AK186" s="406"/>
      <c r="AL186" s="405"/>
      <c r="AM186" s="407"/>
      <c r="AN186" s="406"/>
      <c r="AO186" s="406"/>
      <c r="AP186" s="406"/>
      <c r="AQ186" s="406"/>
      <c r="AR186" s="405"/>
      <c r="AS186" s="408"/>
      <c r="AT186" s="405"/>
      <c r="AU186" s="407"/>
      <c r="AV186" s="406"/>
      <c r="AW186" s="403"/>
      <c r="AX186" s="406"/>
      <c r="AY186" s="405"/>
      <c r="AZ186" s="404"/>
      <c r="BA186" s="403"/>
      <c r="BB186" s="402"/>
      <c r="BC186" s="401"/>
    </row>
    <row r="187" spans="1:55" ht="49.5" hidden="1" customHeight="1" thickBot="1">
      <c r="A187" s="2120" t="s">
        <v>89</v>
      </c>
      <c r="B187" s="2122"/>
      <c r="C187" s="2263" t="s">
        <v>88</v>
      </c>
      <c r="D187" s="2264"/>
      <c r="E187" s="1196"/>
      <c r="F187" s="2167"/>
      <c r="G187" s="1191" t="s">
        <v>49</v>
      </c>
      <c r="H187" s="1266"/>
      <c r="I187" s="433"/>
      <c r="J187" s="485"/>
      <c r="K187" s="485"/>
      <c r="L187" s="434"/>
      <c r="M187" s="434"/>
      <c r="N187" s="1266"/>
      <c r="O187" s="434"/>
      <c r="P187" s="434"/>
      <c r="Q187" s="485"/>
      <c r="R187" s="434"/>
      <c r="S187" s="623"/>
      <c r="T187" s="368"/>
      <c r="U187" s="367"/>
      <c r="V187" s="369"/>
      <c r="W187" s="368"/>
      <c r="X187" s="367"/>
      <c r="Y187" s="623"/>
      <c r="Z187" s="368"/>
      <c r="AA187" s="369"/>
      <c r="AB187" s="369"/>
      <c r="AC187" s="368"/>
      <c r="AD187" s="623"/>
      <c r="AE187" s="368"/>
      <c r="AF187" s="368"/>
      <c r="AG187" s="623"/>
      <c r="AH187" s="368"/>
      <c r="AI187" s="368"/>
      <c r="AJ187" s="369"/>
      <c r="AK187" s="368"/>
      <c r="AL187" s="367"/>
      <c r="AM187" s="369"/>
      <c r="AN187" s="368"/>
      <c r="AO187" s="368"/>
      <c r="AP187" s="368"/>
      <c r="AQ187" s="368"/>
      <c r="AR187" s="367"/>
      <c r="AS187" s="370"/>
      <c r="AT187" s="367"/>
      <c r="AU187" s="369"/>
      <c r="AV187" s="368"/>
      <c r="AW187" s="623"/>
      <c r="AX187" s="368"/>
      <c r="AY187" s="367"/>
      <c r="AZ187" s="624"/>
      <c r="BA187" s="690"/>
      <c r="BB187" s="691"/>
      <c r="BC187" s="462"/>
    </row>
    <row r="188" spans="1:55" ht="49.5" hidden="1" customHeight="1" thickBot="1">
      <c r="A188" s="1134"/>
      <c r="B188" s="99"/>
      <c r="C188" s="2265"/>
      <c r="D188" s="2266"/>
      <c r="E188" s="1190"/>
      <c r="F188" s="2168"/>
      <c r="G188" s="1194" t="s">
        <v>48</v>
      </c>
      <c r="H188" s="1338"/>
      <c r="I188" s="431"/>
      <c r="J188" s="486"/>
      <c r="K188" s="486"/>
      <c r="L188" s="432"/>
      <c r="M188" s="432"/>
      <c r="N188" s="1338"/>
      <c r="O188" s="432"/>
      <c r="P188" s="432"/>
      <c r="Q188" s="486"/>
      <c r="R188" s="432"/>
      <c r="S188" s="350"/>
      <c r="T188" s="237"/>
      <c r="U188" s="236"/>
      <c r="V188" s="238"/>
      <c r="W188" s="237"/>
      <c r="X188" s="236"/>
      <c r="Y188" s="350"/>
      <c r="Z188" s="237"/>
      <c r="AA188" s="238"/>
      <c r="AB188" s="238"/>
      <c r="AC188" s="237"/>
      <c r="AD188" s="350"/>
      <c r="AE188" s="237"/>
      <c r="AF188" s="237"/>
      <c r="AG188" s="350"/>
      <c r="AH188" s="237"/>
      <c r="AI188" s="237"/>
      <c r="AJ188" s="238"/>
      <c r="AK188" s="237"/>
      <c r="AL188" s="236"/>
      <c r="AM188" s="238"/>
      <c r="AN188" s="237"/>
      <c r="AO188" s="237"/>
      <c r="AP188" s="237"/>
      <c r="AQ188" s="237"/>
      <c r="AR188" s="236"/>
      <c r="AS188" s="235"/>
      <c r="AT188" s="236"/>
      <c r="AU188" s="238"/>
      <c r="AV188" s="237"/>
      <c r="AW188" s="350"/>
      <c r="AX188" s="237"/>
      <c r="AY188" s="236"/>
      <c r="AZ188" s="1116"/>
      <c r="BA188" s="350"/>
      <c r="BB188" s="1165"/>
      <c r="BC188" s="128"/>
    </row>
    <row r="189" spans="1:55" ht="49.5" hidden="1" customHeight="1" thickBot="1">
      <c r="A189" s="2170" t="s">
        <v>87</v>
      </c>
      <c r="B189" s="2171"/>
      <c r="C189" s="2267"/>
      <c r="D189" s="2268"/>
      <c r="E189" s="1142" t="s">
        <v>86</v>
      </c>
      <c r="F189" s="2169"/>
      <c r="G189" s="394" t="s">
        <v>45</v>
      </c>
      <c r="H189" s="1175"/>
      <c r="I189" s="1127"/>
      <c r="J189" s="1097"/>
      <c r="K189" s="1097"/>
      <c r="L189" s="1109"/>
      <c r="M189" s="1109"/>
      <c r="N189" s="1175"/>
      <c r="O189" s="1109"/>
      <c r="P189" s="1109"/>
      <c r="Q189" s="1097"/>
      <c r="R189" s="1109"/>
      <c r="S189" s="383"/>
      <c r="T189" s="345"/>
      <c r="U189" s="347"/>
      <c r="V189" s="346"/>
      <c r="W189" s="345"/>
      <c r="X189" s="347"/>
      <c r="Y189" s="383"/>
      <c r="Z189" s="345"/>
      <c r="AA189" s="346"/>
      <c r="AB189" s="346"/>
      <c r="AC189" s="345"/>
      <c r="AD189" s="383"/>
      <c r="AE189" s="345"/>
      <c r="AF189" s="345"/>
      <c r="AG189" s="383"/>
      <c r="AH189" s="345"/>
      <c r="AI189" s="345"/>
      <c r="AJ189" s="346"/>
      <c r="AK189" s="345"/>
      <c r="AL189" s="347"/>
      <c r="AM189" s="346"/>
      <c r="AN189" s="345"/>
      <c r="AO189" s="345"/>
      <c r="AP189" s="345"/>
      <c r="AQ189" s="345"/>
      <c r="AR189" s="347"/>
      <c r="AS189" s="348"/>
      <c r="AT189" s="347"/>
      <c r="AU189" s="346"/>
      <c r="AV189" s="345"/>
      <c r="AW189" s="383"/>
      <c r="AX189" s="345"/>
      <c r="AY189" s="347"/>
      <c r="AZ189" s="349"/>
      <c r="BA189" s="383"/>
      <c r="BB189" s="382"/>
      <c r="BC189" s="159"/>
    </row>
    <row r="190" spans="1:55" ht="49.5" hidden="1" customHeight="1" thickBot="1">
      <c r="A190" s="2139" t="s">
        <v>44</v>
      </c>
      <c r="B190" s="2140"/>
      <c r="C190" s="2144" t="s">
        <v>43</v>
      </c>
      <c r="D190" s="2144"/>
      <c r="E190" s="2145"/>
      <c r="F190" s="2146"/>
      <c r="G190" s="2144"/>
      <c r="H190" s="1171"/>
      <c r="I190" s="255"/>
      <c r="J190" s="257"/>
      <c r="K190" s="257"/>
      <c r="L190" s="256"/>
      <c r="M190" s="256"/>
      <c r="N190" s="1171"/>
      <c r="O190" s="256"/>
      <c r="P190" s="256"/>
      <c r="Q190" s="257"/>
      <c r="R190" s="256"/>
      <c r="S190" s="585"/>
      <c r="T190" s="582"/>
      <c r="U190" s="579"/>
      <c r="V190" s="580"/>
      <c r="W190" s="582"/>
      <c r="X190" s="579"/>
      <c r="Y190" s="585"/>
      <c r="Z190" s="582"/>
      <c r="AA190" s="580"/>
      <c r="AB190" s="580"/>
      <c r="AC190" s="582"/>
      <c r="AD190" s="585"/>
      <c r="AE190" s="582"/>
      <c r="AF190" s="582"/>
      <c r="AG190" s="585"/>
      <c r="AH190" s="582"/>
      <c r="AI190" s="582"/>
      <c r="AJ190" s="580"/>
      <c r="AK190" s="582"/>
      <c r="AL190" s="579"/>
      <c r="AM190" s="580"/>
      <c r="AN190" s="582"/>
      <c r="AO190" s="582"/>
      <c r="AP190" s="582"/>
      <c r="AQ190" s="582"/>
      <c r="AR190" s="579"/>
      <c r="AS190" s="578"/>
      <c r="AT190" s="579"/>
      <c r="AU190" s="580"/>
      <c r="AV190" s="582"/>
      <c r="AW190" s="585"/>
      <c r="AX190" s="582"/>
      <c r="AY190" s="579"/>
      <c r="AZ190" s="581"/>
      <c r="BA190" s="585"/>
      <c r="BB190" s="586"/>
      <c r="BC190" s="587"/>
    </row>
    <row r="191" spans="1:55" ht="49.5" hidden="1" customHeight="1" thickBot="1">
      <c r="A191" s="2141"/>
      <c r="B191" s="2142"/>
      <c r="C191" s="2148" t="s">
        <v>42</v>
      </c>
      <c r="D191" s="2148"/>
      <c r="E191" s="2149"/>
      <c r="F191" s="2141"/>
      <c r="G191" s="2102"/>
      <c r="H191" s="420"/>
      <c r="I191" s="245"/>
      <c r="J191" s="247"/>
      <c r="K191" s="247"/>
      <c r="L191" s="246"/>
      <c r="M191" s="246"/>
      <c r="N191" s="420"/>
      <c r="O191" s="246"/>
      <c r="P191" s="246"/>
      <c r="Q191" s="247"/>
      <c r="R191" s="246"/>
      <c r="S191" s="590"/>
      <c r="T191" s="365"/>
      <c r="U191" s="1104"/>
      <c r="V191" s="366"/>
      <c r="W191" s="365"/>
      <c r="X191" s="1104"/>
      <c r="Y191" s="590"/>
      <c r="Z191" s="365"/>
      <c r="AA191" s="366"/>
      <c r="AB191" s="366"/>
      <c r="AC191" s="365"/>
      <c r="AD191" s="590"/>
      <c r="AE191" s="365"/>
      <c r="AF191" s="365"/>
      <c r="AG191" s="590"/>
      <c r="AH191" s="365"/>
      <c r="AI191" s="365"/>
      <c r="AJ191" s="366"/>
      <c r="AK191" s="365"/>
      <c r="AL191" s="1104"/>
      <c r="AM191" s="366"/>
      <c r="AN191" s="365"/>
      <c r="AO191" s="365"/>
      <c r="AP191" s="365"/>
      <c r="AQ191" s="365"/>
      <c r="AR191" s="1104"/>
      <c r="AS191" s="364"/>
      <c r="AT191" s="1104"/>
      <c r="AU191" s="366"/>
      <c r="AV191" s="365"/>
      <c r="AW191" s="590"/>
      <c r="AX191" s="365"/>
      <c r="AY191" s="1104"/>
      <c r="AZ191" s="1103"/>
      <c r="BA191" s="590"/>
      <c r="BB191" s="1105"/>
      <c r="BC191" s="210"/>
    </row>
    <row r="192" spans="1:55" ht="49.5" hidden="1" customHeight="1" thickBot="1">
      <c r="A192" s="2098"/>
      <c r="B192" s="2143"/>
      <c r="C192" s="2254" t="s">
        <v>41</v>
      </c>
      <c r="D192" s="2254"/>
      <c r="E192" s="2255"/>
      <c r="F192" s="2152"/>
      <c r="G192" s="2181"/>
      <c r="H192" s="350"/>
      <c r="I192" s="236"/>
      <c r="J192" s="238"/>
      <c r="K192" s="238"/>
      <c r="L192" s="237"/>
      <c r="M192" s="237"/>
      <c r="N192" s="350"/>
      <c r="O192" s="237"/>
      <c r="P192" s="237"/>
      <c r="Q192" s="238"/>
      <c r="R192" s="237"/>
      <c r="S192" s="403"/>
      <c r="T192" s="406"/>
      <c r="U192" s="405"/>
      <c r="V192" s="407"/>
      <c r="W192" s="406"/>
      <c r="X192" s="405"/>
      <c r="Y192" s="403"/>
      <c r="Z192" s="406"/>
      <c r="AA192" s="407"/>
      <c r="AB192" s="407"/>
      <c r="AC192" s="406"/>
      <c r="AD192" s="403"/>
      <c r="AE192" s="406"/>
      <c r="AF192" s="406"/>
      <c r="AG192" s="403"/>
      <c r="AH192" s="406"/>
      <c r="AI192" s="406"/>
      <c r="AJ192" s="407"/>
      <c r="AK192" s="406"/>
      <c r="AL192" s="405"/>
      <c r="AM192" s="407"/>
      <c r="AN192" s="406"/>
      <c r="AO192" s="406"/>
      <c r="AP192" s="406"/>
      <c r="AQ192" s="406"/>
      <c r="AR192" s="405"/>
      <c r="AS192" s="408"/>
      <c r="AT192" s="405"/>
      <c r="AU192" s="407"/>
      <c r="AV192" s="406"/>
      <c r="AW192" s="403"/>
      <c r="AX192" s="406"/>
      <c r="AY192" s="405"/>
      <c r="AZ192" s="404"/>
      <c r="BA192" s="403"/>
      <c r="BB192" s="402"/>
      <c r="BC192" s="401"/>
    </row>
    <row r="193" spans="1:55" ht="49.5" hidden="1" customHeight="1" thickBot="1">
      <c r="A193" s="1129" t="s">
        <v>28</v>
      </c>
      <c r="B193" s="778"/>
      <c r="C193" s="778"/>
      <c r="D193" s="778"/>
      <c r="E193" s="778"/>
      <c r="F193" s="778"/>
      <c r="G193" s="775"/>
      <c r="H193" s="1266"/>
      <c r="I193" s="433"/>
      <c r="J193" s="485"/>
      <c r="K193" s="485"/>
      <c r="L193" s="434"/>
      <c r="M193" s="434"/>
      <c r="N193" s="1266"/>
      <c r="O193" s="434"/>
      <c r="P193" s="434"/>
      <c r="Q193" s="485"/>
      <c r="R193" s="434"/>
      <c r="S193" s="623"/>
      <c r="T193" s="1503"/>
      <c r="U193" s="367"/>
      <c r="V193" s="633"/>
      <c r="W193" s="1503"/>
      <c r="X193" s="367"/>
      <c r="Y193" s="623"/>
      <c r="Z193" s="368"/>
      <c r="AA193" s="369"/>
      <c r="AB193" s="369"/>
      <c r="AC193" s="368"/>
      <c r="AD193" s="623"/>
      <c r="AE193" s="368"/>
      <c r="AF193" s="368"/>
      <c r="AG193" s="623"/>
      <c r="AH193" s="368"/>
      <c r="AI193" s="368"/>
      <c r="AJ193" s="369"/>
      <c r="AK193" s="368"/>
      <c r="AL193" s="367"/>
      <c r="AM193" s="369"/>
      <c r="AN193" s="368"/>
      <c r="AO193" s="368"/>
      <c r="AP193" s="368"/>
      <c r="AQ193" s="368"/>
      <c r="AR193" s="367"/>
      <c r="AS193" s="370"/>
      <c r="AT193" s="367"/>
      <c r="AU193" s="369"/>
      <c r="AV193" s="368"/>
      <c r="AW193" s="623"/>
      <c r="AX193" s="368"/>
      <c r="AY193" s="367"/>
      <c r="AZ193" s="624"/>
      <c r="BA193" s="690"/>
      <c r="BB193" s="691"/>
      <c r="BC193" s="462"/>
    </row>
    <row r="194" spans="1:55" ht="49.5" hidden="1" customHeight="1" thickBot="1">
      <c r="A194" s="1134"/>
      <c r="B194" s="2"/>
      <c r="C194" s="2"/>
      <c r="D194" s="2"/>
      <c r="E194" s="2"/>
      <c r="F194" s="2"/>
      <c r="G194" s="99"/>
      <c r="H194" s="1338"/>
      <c r="I194" s="431"/>
      <c r="J194" s="486"/>
      <c r="K194" s="486"/>
      <c r="L194" s="432"/>
      <c r="M194" s="432"/>
      <c r="N194" s="1338"/>
      <c r="O194" s="432"/>
      <c r="P194" s="432"/>
      <c r="Q194" s="486"/>
      <c r="R194" s="432"/>
      <c r="S194" s="1529"/>
      <c r="T194" s="237"/>
      <c r="U194" s="236"/>
      <c r="V194" s="238"/>
      <c r="W194" s="237"/>
      <c r="X194" s="236"/>
      <c r="Y194" s="350"/>
      <c r="Z194" s="237"/>
      <c r="AA194" s="238"/>
      <c r="AB194" s="238"/>
      <c r="AC194" s="237"/>
      <c r="AD194" s="350"/>
      <c r="AE194" s="237"/>
      <c r="AF194" s="237"/>
      <c r="AG194" s="350"/>
      <c r="AH194" s="237"/>
      <c r="AI194" s="237"/>
      <c r="AJ194" s="238"/>
      <c r="AK194" s="237"/>
      <c r="AL194" s="236"/>
      <c r="AM194" s="238"/>
      <c r="AN194" s="237"/>
      <c r="AO194" s="237"/>
      <c r="AP194" s="237"/>
      <c r="AQ194" s="237"/>
      <c r="AR194" s="236"/>
      <c r="AS194" s="235"/>
      <c r="AT194" s="236"/>
      <c r="AU194" s="238"/>
      <c r="AV194" s="237"/>
      <c r="AW194" s="350"/>
      <c r="AX194" s="237"/>
      <c r="AY194" s="236"/>
      <c r="AZ194" s="1116"/>
      <c r="BA194" s="350"/>
      <c r="BB194" s="1165"/>
      <c r="BC194" s="128"/>
    </row>
    <row r="195" spans="1:55" ht="37.5" hidden="1" customHeight="1" thickBot="1">
      <c r="A195" s="2260"/>
      <c r="B195" s="2261"/>
      <c r="C195" s="2261"/>
      <c r="D195" s="2261"/>
      <c r="E195" s="2261"/>
      <c r="F195" s="2261"/>
      <c r="G195" s="2262"/>
      <c r="H195" s="1428"/>
      <c r="I195" s="1427"/>
      <c r="J195" s="1426"/>
      <c r="K195" s="1426"/>
      <c r="L195" s="1429"/>
      <c r="M195" s="1429"/>
      <c r="N195" s="1428"/>
      <c r="O195" s="1429"/>
      <c r="P195" s="1429"/>
      <c r="Q195" s="1426"/>
      <c r="R195" s="1429"/>
      <c r="S195" s="1543"/>
      <c r="T195" s="1434"/>
      <c r="U195" s="1431"/>
      <c r="V195" s="1430"/>
      <c r="W195" s="1434"/>
      <c r="X195" s="1431"/>
      <c r="Y195" s="1435"/>
      <c r="Z195" s="1434"/>
      <c r="AA195" s="1430"/>
      <c r="AB195" s="1430"/>
      <c r="AC195" s="1434"/>
      <c r="AD195" s="1435"/>
      <c r="AE195" s="1434"/>
      <c r="AF195" s="1434"/>
      <c r="AG195" s="1435"/>
      <c r="AH195" s="1434"/>
      <c r="AI195" s="1434"/>
      <c r="AJ195" s="1430"/>
      <c r="AK195" s="1434"/>
      <c r="AL195" s="1431"/>
      <c r="AM195" s="1430"/>
      <c r="AN195" s="1434"/>
      <c r="AO195" s="1434"/>
      <c r="AP195" s="1434"/>
      <c r="AQ195" s="1434"/>
      <c r="AR195" s="1431"/>
      <c r="AS195" s="1433"/>
      <c r="AT195" s="1431"/>
      <c r="AU195" s="1430"/>
      <c r="AV195" s="1434"/>
      <c r="AW195" s="1435"/>
      <c r="AX195" s="1434"/>
      <c r="AY195" s="1431"/>
      <c r="AZ195" s="1432"/>
      <c r="BA195" s="1435"/>
      <c r="BB195" s="1436"/>
      <c r="BC195" s="1437"/>
    </row>
    <row r="196" spans="1:55" ht="37.5" hidden="1" customHeight="1" thickBot="1">
      <c r="A196" s="2260"/>
      <c r="B196" s="2261"/>
      <c r="C196" s="2261"/>
      <c r="D196" s="2261"/>
      <c r="E196" s="2261"/>
      <c r="F196" s="2261"/>
      <c r="G196" s="2262"/>
      <c r="H196" s="1428"/>
      <c r="I196" s="1427"/>
      <c r="J196" s="1426"/>
      <c r="K196" s="1426"/>
      <c r="L196" s="1429"/>
      <c r="M196" s="1429"/>
      <c r="N196" s="1428"/>
      <c r="O196" s="1429"/>
      <c r="P196" s="1429"/>
      <c r="Q196" s="1426"/>
      <c r="R196" s="1429"/>
      <c r="S196" s="1543"/>
      <c r="T196" s="1434"/>
      <c r="U196" s="1431"/>
      <c r="V196" s="1430"/>
      <c r="W196" s="1434"/>
      <c r="X196" s="1431"/>
      <c r="Y196" s="1435"/>
      <c r="Z196" s="1434"/>
      <c r="AA196" s="1430"/>
      <c r="AB196" s="1430"/>
      <c r="AC196" s="1434"/>
      <c r="AD196" s="1435"/>
      <c r="AE196" s="1434"/>
      <c r="AF196" s="1434"/>
      <c r="AG196" s="1435"/>
      <c r="AH196" s="1434"/>
      <c r="AI196" s="1434"/>
      <c r="AJ196" s="1430"/>
      <c r="AK196" s="1434"/>
      <c r="AL196" s="1431"/>
      <c r="AM196" s="1430"/>
      <c r="AN196" s="1434"/>
      <c r="AO196" s="1434"/>
      <c r="AP196" s="1434"/>
      <c r="AQ196" s="1434"/>
      <c r="AR196" s="1431"/>
      <c r="AS196" s="1433"/>
      <c r="AT196" s="1431"/>
      <c r="AU196" s="1430"/>
      <c r="AV196" s="1434"/>
      <c r="AW196" s="1435"/>
      <c r="AX196" s="1434"/>
      <c r="AY196" s="1431"/>
      <c r="AZ196" s="1432"/>
      <c r="BA196" s="1435"/>
      <c r="BB196" s="1436"/>
      <c r="BC196" s="1437"/>
    </row>
    <row r="197" spans="1:55" ht="49.5" hidden="1" customHeight="1" thickBot="1">
      <c r="A197" s="1248"/>
      <c r="B197" s="493"/>
      <c r="C197" s="493"/>
      <c r="D197" s="493"/>
      <c r="E197" s="493"/>
      <c r="F197" s="493"/>
      <c r="G197" s="1133"/>
      <c r="H197" s="1175"/>
      <c r="I197" s="1127"/>
      <c r="J197" s="1097"/>
      <c r="K197" s="1097"/>
      <c r="L197" s="1109"/>
      <c r="M197" s="1109"/>
      <c r="N197" s="1175"/>
      <c r="O197" s="1109"/>
      <c r="P197" s="1109"/>
      <c r="Q197" s="1097"/>
      <c r="R197" s="1109"/>
      <c r="S197" s="383"/>
      <c r="T197" s="345"/>
      <c r="U197" s="347"/>
      <c r="V197" s="346"/>
      <c r="W197" s="345"/>
      <c r="X197" s="347"/>
      <c r="Y197" s="383"/>
      <c r="Z197" s="345"/>
      <c r="AA197" s="346"/>
      <c r="AB197" s="346"/>
      <c r="AC197" s="345"/>
      <c r="AD197" s="383"/>
      <c r="AE197" s="345"/>
      <c r="AF197" s="345"/>
      <c r="AG197" s="383"/>
      <c r="AH197" s="345"/>
      <c r="AI197" s="345"/>
      <c r="AJ197" s="346"/>
      <c r="AK197" s="345"/>
      <c r="AL197" s="347"/>
      <c r="AM197" s="346"/>
      <c r="AN197" s="345"/>
      <c r="AO197" s="345"/>
      <c r="AP197" s="345"/>
      <c r="AQ197" s="345"/>
      <c r="AR197" s="347"/>
      <c r="AS197" s="348"/>
      <c r="AT197" s="347"/>
      <c r="AU197" s="346"/>
      <c r="AV197" s="345"/>
      <c r="AW197" s="383"/>
      <c r="AX197" s="345"/>
      <c r="AY197" s="347"/>
      <c r="AZ197" s="349"/>
      <c r="BA197" s="383"/>
      <c r="BB197" s="382"/>
      <c r="BC197" s="159"/>
    </row>
    <row r="198" spans="1:55" ht="49.5" hidden="1" customHeight="1" thickBot="1">
      <c r="A198" s="2139" t="s">
        <v>44</v>
      </c>
      <c r="B198" s="2140"/>
      <c r="C198" s="2144" t="s">
        <v>43</v>
      </c>
      <c r="D198" s="2144"/>
      <c r="E198" s="2145"/>
      <c r="F198" s="2146"/>
      <c r="G198" s="2144"/>
      <c r="H198" s="1171"/>
      <c r="I198" s="255"/>
      <c r="J198" s="257"/>
      <c r="K198" s="257"/>
      <c r="L198" s="256"/>
      <c r="M198" s="256"/>
      <c r="N198" s="1171"/>
      <c r="O198" s="256"/>
      <c r="P198" s="256"/>
      <c r="Q198" s="257"/>
      <c r="R198" s="256"/>
      <c r="S198" s="585"/>
      <c r="T198" s="582"/>
      <c r="U198" s="579"/>
      <c r="V198" s="580"/>
      <c r="W198" s="582"/>
      <c r="X198" s="579"/>
      <c r="Y198" s="585"/>
      <c r="Z198" s="582"/>
      <c r="AA198" s="580"/>
      <c r="AB198" s="580"/>
      <c r="AC198" s="582"/>
      <c r="AD198" s="585"/>
      <c r="AE198" s="582"/>
      <c r="AF198" s="582"/>
      <c r="AG198" s="585"/>
      <c r="AH198" s="582"/>
      <c r="AI198" s="582"/>
      <c r="AJ198" s="580"/>
      <c r="AK198" s="582"/>
      <c r="AL198" s="579"/>
      <c r="AM198" s="580"/>
      <c r="AN198" s="582"/>
      <c r="AO198" s="582"/>
      <c r="AP198" s="582"/>
      <c r="AQ198" s="582"/>
      <c r="AR198" s="579"/>
      <c r="AS198" s="578"/>
      <c r="AT198" s="579"/>
      <c r="AU198" s="580"/>
      <c r="AV198" s="582"/>
      <c r="AW198" s="585"/>
      <c r="AX198" s="582"/>
      <c r="AY198" s="579"/>
      <c r="AZ198" s="581"/>
      <c r="BA198" s="585"/>
      <c r="BB198" s="586"/>
      <c r="BC198" s="587"/>
    </row>
    <row r="199" spans="1:55" ht="49.5" hidden="1" customHeight="1" thickBot="1">
      <c r="A199" s="2141"/>
      <c r="B199" s="2142"/>
      <c r="C199" s="2148" t="s">
        <v>42</v>
      </c>
      <c r="D199" s="2148"/>
      <c r="E199" s="2149"/>
      <c r="F199" s="2141"/>
      <c r="G199" s="2102"/>
      <c r="H199" s="420"/>
      <c r="I199" s="245"/>
      <c r="J199" s="247"/>
      <c r="K199" s="247"/>
      <c r="L199" s="246"/>
      <c r="M199" s="246"/>
      <c r="N199" s="420"/>
      <c r="O199" s="246"/>
      <c r="P199" s="246"/>
      <c r="Q199" s="247"/>
      <c r="R199" s="246"/>
      <c r="S199" s="437"/>
      <c r="T199" s="332"/>
      <c r="U199" s="1113"/>
      <c r="V199" s="333"/>
      <c r="W199" s="332"/>
      <c r="X199" s="1104"/>
      <c r="Y199" s="437"/>
      <c r="Z199" s="332"/>
      <c r="AA199" s="333"/>
      <c r="AB199" s="333"/>
      <c r="AC199" s="332"/>
      <c r="AD199" s="437"/>
      <c r="AE199" s="332"/>
      <c r="AF199" s="332"/>
      <c r="AG199" s="437"/>
      <c r="AH199" s="332"/>
      <c r="AI199" s="332"/>
      <c r="AJ199" s="333"/>
      <c r="AK199" s="332"/>
      <c r="AL199" s="1113"/>
      <c r="AM199" s="333"/>
      <c r="AN199" s="332"/>
      <c r="AO199" s="332"/>
      <c r="AP199" s="332"/>
      <c r="AQ199" s="332"/>
      <c r="AR199" s="1113"/>
      <c r="AS199" s="331"/>
      <c r="AT199" s="1113"/>
      <c r="AU199" s="333"/>
      <c r="AV199" s="332"/>
      <c r="AW199" s="590"/>
      <c r="AX199" s="365"/>
      <c r="AY199" s="1104"/>
      <c r="AZ199" s="1103"/>
      <c r="BA199" s="590"/>
      <c r="BB199" s="1105"/>
      <c r="BC199" s="210"/>
    </row>
    <row r="200" spans="1:55" ht="49.5" hidden="1" customHeight="1" thickBot="1">
      <c r="A200" s="2141"/>
      <c r="B200" s="2142"/>
      <c r="C200" s="2181" t="s">
        <v>41</v>
      </c>
      <c r="D200" s="2181"/>
      <c r="E200" s="2182"/>
      <c r="F200" s="2152"/>
      <c r="G200" s="2181"/>
      <c r="H200" s="350"/>
      <c r="I200" s="236"/>
      <c r="J200" s="238"/>
      <c r="K200" s="238"/>
      <c r="L200" s="237"/>
      <c r="M200" s="237"/>
      <c r="N200" s="350"/>
      <c r="O200" s="237"/>
      <c r="P200" s="237"/>
      <c r="Q200" s="238"/>
      <c r="R200" s="237"/>
      <c r="S200" s="619"/>
      <c r="T200" s="618"/>
      <c r="U200" s="613"/>
      <c r="V200" s="614"/>
      <c r="W200" s="618"/>
      <c r="X200" s="613"/>
      <c r="Y200" s="619"/>
      <c r="Z200" s="618"/>
      <c r="AA200" s="614"/>
      <c r="AB200" s="614"/>
      <c r="AC200" s="618"/>
      <c r="AD200" s="619"/>
      <c r="AE200" s="618"/>
      <c r="AF200" s="618"/>
      <c r="AG200" s="619"/>
      <c r="AH200" s="618"/>
      <c r="AI200" s="618"/>
      <c r="AJ200" s="614"/>
      <c r="AK200" s="618"/>
      <c r="AL200" s="613"/>
      <c r="AM200" s="614"/>
      <c r="AN200" s="618"/>
      <c r="AO200" s="618"/>
      <c r="AP200" s="618"/>
      <c r="AQ200" s="618"/>
      <c r="AR200" s="613"/>
      <c r="AS200" s="616"/>
      <c r="AT200" s="613"/>
      <c r="AU200" s="614"/>
      <c r="AV200" s="618"/>
      <c r="AW200" s="619"/>
      <c r="AX200" s="618"/>
      <c r="AY200" s="613"/>
      <c r="AZ200" s="615"/>
      <c r="BA200" s="619"/>
      <c r="BB200" s="620"/>
      <c r="BC200" s="708"/>
    </row>
    <row r="201" spans="1:55" ht="49.5" hidden="1" customHeight="1" thickBot="1">
      <c r="A201" s="2120" t="s">
        <v>28</v>
      </c>
      <c r="B201" s="2122"/>
      <c r="C201" s="2257"/>
      <c r="D201" s="2258"/>
      <c r="E201" s="1200"/>
      <c r="F201" s="2259"/>
      <c r="G201" s="1191" t="s">
        <v>49</v>
      </c>
      <c r="H201" s="1266"/>
      <c r="I201" s="433"/>
      <c r="J201" s="485"/>
      <c r="K201" s="485"/>
      <c r="L201" s="434"/>
      <c r="M201" s="434"/>
      <c r="N201" s="1266"/>
      <c r="O201" s="434"/>
      <c r="P201" s="434"/>
      <c r="Q201" s="485"/>
      <c r="R201" s="434"/>
      <c r="S201" s="1528"/>
      <c r="T201" s="1503"/>
      <c r="U201" s="621"/>
      <c r="V201" s="633"/>
      <c r="W201" s="1503"/>
      <c r="X201" s="367"/>
      <c r="Y201" s="623"/>
      <c r="Z201" s="368"/>
      <c r="AA201" s="369"/>
      <c r="AB201" s="369"/>
      <c r="AC201" s="368"/>
      <c r="AD201" s="623"/>
      <c r="AE201" s="368"/>
      <c r="AF201" s="368"/>
      <c r="AG201" s="623"/>
      <c r="AH201" s="368"/>
      <c r="AI201" s="368"/>
      <c r="AJ201" s="369"/>
      <c r="AK201" s="368"/>
      <c r="AL201" s="367"/>
      <c r="AM201" s="369"/>
      <c r="AN201" s="368"/>
      <c r="AO201" s="368"/>
      <c r="AP201" s="368"/>
      <c r="AQ201" s="368"/>
      <c r="AR201" s="367"/>
      <c r="AS201" s="370"/>
      <c r="AT201" s="367"/>
      <c r="AU201" s="369"/>
      <c r="AV201" s="368"/>
      <c r="AW201" s="623"/>
      <c r="AX201" s="368"/>
      <c r="AY201" s="367"/>
      <c r="AZ201" s="624"/>
      <c r="BA201" s="690"/>
      <c r="BB201" s="691"/>
      <c r="BC201" s="462"/>
    </row>
    <row r="202" spans="1:55" ht="49.5" hidden="1" customHeight="1" thickBot="1">
      <c r="A202" s="1134"/>
      <c r="B202" s="99"/>
      <c r="C202" s="2174"/>
      <c r="D202" s="2175"/>
      <c r="E202" s="1199"/>
      <c r="F202" s="2168"/>
      <c r="G202" s="1194" t="s">
        <v>48</v>
      </c>
      <c r="H202" s="1338"/>
      <c r="I202" s="431"/>
      <c r="J202" s="486"/>
      <c r="K202" s="486"/>
      <c r="L202" s="432"/>
      <c r="M202" s="432"/>
      <c r="N202" s="1338"/>
      <c r="O202" s="432"/>
      <c r="P202" s="432"/>
      <c r="Q202" s="486"/>
      <c r="R202" s="432"/>
      <c r="S202" s="1529"/>
      <c r="T202" s="237"/>
      <c r="U202" s="236"/>
      <c r="V202" s="238"/>
      <c r="W202" s="237"/>
      <c r="X202" s="236"/>
      <c r="Y202" s="350"/>
      <c r="Z202" s="237"/>
      <c r="AA202" s="238"/>
      <c r="AB202" s="238"/>
      <c r="AC202" s="237"/>
      <c r="AD202" s="350"/>
      <c r="AE202" s="237"/>
      <c r="AF202" s="237"/>
      <c r="AG202" s="350"/>
      <c r="AH202" s="237"/>
      <c r="AI202" s="237"/>
      <c r="AJ202" s="238"/>
      <c r="AK202" s="237"/>
      <c r="AL202" s="236"/>
      <c r="AM202" s="238"/>
      <c r="AN202" s="237"/>
      <c r="AO202" s="237"/>
      <c r="AP202" s="237"/>
      <c r="AQ202" s="237"/>
      <c r="AR202" s="236"/>
      <c r="AS202" s="235"/>
      <c r="AT202" s="236"/>
      <c r="AU202" s="238"/>
      <c r="AV202" s="237"/>
      <c r="AW202" s="350"/>
      <c r="AX202" s="237"/>
      <c r="AY202" s="236"/>
      <c r="AZ202" s="1116"/>
      <c r="BA202" s="350"/>
      <c r="BB202" s="1165"/>
      <c r="BC202" s="128"/>
    </row>
    <row r="203" spans="1:55" ht="49.5" hidden="1" customHeight="1" thickBot="1">
      <c r="A203" s="2170"/>
      <c r="B203" s="2171"/>
      <c r="C203" s="2176"/>
      <c r="D203" s="2177"/>
      <c r="E203" s="161" t="s">
        <v>84</v>
      </c>
      <c r="F203" s="2169"/>
      <c r="G203" s="394" t="s">
        <v>45</v>
      </c>
      <c r="H203" s="1175"/>
      <c r="I203" s="1127"/>
      <c r="J203" s="1097"/>
      <c r="K203" s="1097"/>
      <c r="L203" s="1109"/>
      <c r="M203" s="1109"/>
      <c r="N203" s="1175"/>
      <c r="O203" s="1109"/>
      <c r="P203" s="1109"/>
      <c r="Q203" s="1097"/>
      <c r="R203" s="1109"/>
      <c r="S203" s="383"/>
      <c r="T203" s="345"/>
      <c r="U203" s="347"/>
      <c r="V203" s="346"/>
      <c r="W203" s="345"/>
      <c r="X203" s="347"/>
      <c r="Y203" s="383"/>
      <c r="Z203" s="345"/>
      <c r="AA203" s="346"/>
      <c r="AB203" s="346"/>
      <c r="AC203" s="345"/>
      <c r="AD203" s="383"/>
      <c r="AE203" s="345"/>
      <c r="AF203" s="345"/>
      <c r="AG203" s="383"/>
      <c r="AH203" s="345"/>
      <c r="AI203" s="345"/>
      <c r="AJ203" s="346"/>
      <c r="AK203" s="345"/>
      <c r="AL203" s="347"/>
      <c r="AM203" s="346"/>
      <c r="AN203" s="345"/>
      <c r="AO203" s="345"/>
      <c r="AP203" s="345"/>
      <c r="AQ203" s="345"/>
      <c r="AR203" s="347"/>
      <c r="AS203" s="348"/>
      <c r="AT203" s="347"/>
      <c r="AU203" s="346"/>
      <c r="AV203" s="345"/>
      <c r="AW203" s="383"/>
      <c r="AX203" s="345"/>
      <c r="AY203" s="347"/>
      <c r="AZ203" s="349"/>
      <c r="BA203" s="383"/>
      <c r="BB203" s="382"/>
      <c r="BC203" s="159"/>
    </row>
    <row r="204" spans="1:55" ht="49.5" hidden="1" customHeight="1" thickBot="1">
      <c r="A204" s="2139" t="s">
        <v>44</v>
      </c>
      <c r="B204" s="2140"/>
      <c r="C204" s="2144" t="s">
        <v>43</v>
      </c>
      <c r="D204" s="2144"/>
      <c r="E204" s="2145"/>
      <c r="F204" s="2146"/>
      <c r="G204" s="2144"/>
      <c r="H204" s="1171"/>
      <c r="I204" s="255"/>
      <c r="J204" s="257"/>
      <c r="K204" s="257"/>
      <c r="L204" s="256"/>
      <c r="M204" s="256"/>
      <c r="N204" s="1171"/>
      <c r="O204" s="256"/>
      <c r="P204" s="256"/>
      <c r="Q204" s="257"/>
      <c r="R204" s="256"/>
      <c r="S204" s="585"/>
      <c r="T204" s="582"/>
      <c r="U204" s="579"/>
      <c r="V204" s="580"/>
      <c r="W204" s="582"/>
      <c r="X204" s="579"/>
      <c r="Y204" s="585"/>
      <c r="Z204" s="582"/>
      <c r="AA204" s="580"/>
      <c r="AB204" s="580"/>
      <c r="AC204" s="582"/>
      <c r="AD204" s="585"/>
      <c r="AE204" s="582"/>
      <c r="AF204" s="582"/>
      <c r="AG204" s="585"/>
      <c r="AH204" s="582"/>
      <c r="AI204" s="582"/>
      <c r="AJ204" s="580"/>
      <c r="AK204" s="582"/>
      <c r="AL204" s="579"/>
      <c r="AM204" s="580"/>
      <c r="AN204" s="582"/>
      <c r="AO204" s="582"/>
      <c r="AP204" s="582"/>
      <c r="AQ204" s="582"/>
      <c r="AR204" s="579"/>
      <c r="AS204" s="578"/>
      <c r="AT204" s="579"/>
      <c r="AU204" s="580"/>
      <c r="AV204" s="582"/>
      <c r="AW204" s="585"/>
      <c r="AX204" s="582"/>
      <c r="AY204" s="579"/>
      <c r="AZ204" s="581"/>
      <c r="BA204" s="585"/>
      <c r="BB204" s="586"/>
      <c r="BC204" s="587"/>
    </row>
    <row r="205" spans="1:55" ht="49.5" hidden="1" customHeight="1" thickBot="1">
      <c r="A205" s="2141"/>
      <c r="B205" s="2142"/>
      <c r="C205" s="2148" t="s">
        <v>42</v>
      </c>
      <c r="D205" s="2148"/>
      <c r="E205" s="2149"/>
      <c r="F205" s="2141"/>
      <c r="G205" s="2102"/>
      <c r="H205" s="420"/>
      <c r="I205" s="245"/>
      <c r="J205" s="247"/>
      <c r="K205" s="247"/>
      <c r="L205" s="246"/>
      <c r="M205" s="246"/>
      <c r="N205" s="420"/>
      <c r="O205" s="246"/>
      <c r="P205" s="246"/>
      <c r="Q205" s="247"/>
      <c r="R205" s="246"/>
      <c r="S205" s="420"/>
      <c r="T205" s="246"/>
      <c r="U205" s="245"/>
      <c r="V205" s="247"/>
      <c r="W205" s="246"/>
      <c r="X205" s="1113"/>
      <c r="Y205" s="420"/>
      <c r="Z205" s="246"/>
      <c r="AA205" s="247"/>
      <c r="AB205" s="247"/>
      <c r="AC205" s="246"/>
      <c r="AD205" s="420"/>
      <c r="AE205" s="246"/>
      <c r="AF205" s="246"/>
      <c r="AG205" s="420"/>
      <c r="AH205" s="246"/>
      <c r="AI205" s="246"/>
      <c r="AJ205" s="247"/>
      <c r="AK205" s="246"/>
      <c r="AL205" s="245"/>
      <c r="AM205" s="247"/>
      <c r="AN205" s="246"/>
      <c r="AO205" s="246"/>
      <c r="AP205" s="246"/>
      <c r="AQ205" s="246"/>
      <c r="AR205" s="245"/>
      <c r="AS205" s="244"/>
      <c r="AT205" s="245"/>
      <c r="AU205" s="247"/>
      <c r="AV205" s="246"/>
      <c r="AW205" s="437"/>
      <c r="AX205" s="332"/>
      <c r="AY205" s="1113"/>
      <c r="AZ205" s="1112"/>
      <c r="BA205" s="437"/>
      <c r="BB205" s="1114"/>
      <c r="BC205" s="627">
        <f>SUM(N205:AW205)</f>
        <v>0</v>
      </c>
    </row>
    <row r="206" spans="1:55" ht="49.5" hidden="1" customHeight="1" thickBot="1">
      <c r="A206" s="2098"/>
      <c r="B206" s="2143"/>
      <c r="C206" s="2254" t="s">
        <v>41</v>
      </c>
      <c r="D206" s="2254"/>
      <c r="E206" s="2255"/>
      <c r="F206" s="2256"/>
      <c r="G206" s="2254"/>
      <c r="H206" s="1172">
        <f>J205</f>
        <v>0</v>
      </c>
      <c r="I206" s="1108">
        <f t="shared" ref="I206:AJ206" si="50">K205</f>
        <v>0</v>
      </c>
      <c r="J206" s="340">
        <f t="shared" si="50"/>
        <v>0</v>
      </c>
      <c r="K206" s="340">
        <f t="shared" si="50"/>
        <v>0</v>
      </c>
      <c r="L206" s="339">
        <f t="shared" si="50"/>
        <v>0</v>
      </c>
      <c r="M206" s="339">
        <f t="shared" si="50"/>
        <v>0</v>
      </c>
      <c r="N206" s="1172">
        <f t="shared" si="50"/>
        <v>0</v>
      </c>
      <c r="O206" s="339">
        <f t="shared" si="50"/>
        <v>0</v>
      </c>
      <c r="P206" s="339">
        <f t="shared" si="50"/>
        <v>0</v>
      </c>
      <c r="Q206" s="340">
        <f t="shared" si="50"/>
        <v>0</v>
      </c>
      <c r="R206" s="339">
        <f t="shared" si="50"/>
        <v>0</v>
      </c>
      <c r="S206" s="403">
        <f t="shared" si="50"/>
        <v>0</v>
      </c>
      <c r="T206" s="406">
        <f t="shared" si="50"/>
        <v>0</v>
      </c>
      <c r="U206" s="405">
        <f t="shared" si="50"/>
        <v>0</v>
      </c>
      <c r="V206" s="407">
        <f t="shared" si="50"/>
        <v>0</v>
      </c>
      <c r="W206" s="406">
        <f t="shared" si="50"/>
        <v>0</v>
      </c>
      <c r="X206" s="405">
        <f t="shared" si="50"/>
        <v>0</v>
      </c>
      <c r="Y206" s="403">
        <f t="shared" si="50"/>
        <v>0</v>
      </c>
      <c r="Z206" s="406">
        <f t="shared" si="50"/>
        <v>0</v>
      </c>
      <c r="AA206" s="407">
        <f t="shared" si="50"/>
        <v>0</v>
      </c>
      <c r="AB206" s="407">
        <f t="shared" si="50"/>
        <v>0</v>
      </c>
      <c r="AC206" s="406">
        <f t="shared" si="50"/>
        <v>0</v>
      </c>
      <c r="AD206" s="619">
        <f t="shared" si="50"/>
        <v>0</v>
      </c>
      <c r="AE206" s="406">
        <f t="shared" si="50"/>
        <v>0</v>
      </c>
      <c r="AF206" s="406">
        <f t="shared" si="50"/>
        <v>0</v>
      </c>
      <c r="AG206" s="403">
        <f t="shared" si="50"/>
        <v>0</v>
      </c>
      <c r="AH206" s="406">
        <f t="shared" si="50"/>
        <v>0</v>
      </c>
      <c r="AI206" s="618">
        <f t="shared" si="50"/>
        <v>0</v>
      </c>
      <c r="AJ206" s="407">
        <f t="shared" si="50"/>
        <v>0</v>
      </c>
      <c r="AK206" s="406"/>
      <c r="AL206" s="405"/>
      <c r="AM206" s="407"/>
      <c r="AN206" s="406"/>
      <c r="AO206" s="406"/>
      <c r="AP206" s="406"/>
      <c r="AQ206" s="406"/>
      <c r="AR206" s="405"/>
      <c r="AS206" s="408"/>
      <c r="AT206" s="405"/>
      <c r="AU206" s="407"/>
      <c r="AV206" s="406"/>
      <c r="AW206" s="403"/>
      <c r="AX206" s="406"/>
      <c r="AY206" s="405"/>
      <c r="AZ206" s="404"/>
      <c r="BA206" s="403"/>
      <c r="BB206" s="620"/>
      <c r="BC206" s="708">
        <f>SUM(N206:AW206)</f>
        <v>0</v>
      </c>
    </row>
    <row r="207" spans="1:55" ht="49.5" hidden="1" customHeight="1" thickBot="1">
      <c r="A207" s="2251" t="s">
        <v>238</v>
      </c>
      <c r="B207" s="2224"/>
      <c r="C207" s="2224"/>
      <c r="D207" s="2224"/>
      <c r="E207" s="2225"/>
      <c r="F207" s="2167"/>
      <c r="G207" s="1188" t="s">
        <v>49</v>
      </c>
      <c r="H207" s="1265"/>
      <c r="I207" s="481"/>
      <c r="J207" s="482"/>
      <c r="K207" s="482"/>
      <c r="L207" s="1264"/>
      <c r="M207" s="425"/>
      <c r="N207" s="572"/>
      <c r="O207" s="425"/>
      <c r="P207" s="425"/>
      <c r="Q207" s="483"/>
      <c r="R207" s="425"/>
      <c r="S207" s="570"/>
      <c r="T207" s="568"/>
      <c r="U207" s="566"/>
      <c r="V207" s="567"/>
      <c r="W207" s="568"/>
      <c r="X207" s="566"/>
      <c r="Y207" s="570"/>
      <c r="Z207" s="568"/>
      <c r="AA207" s="567"/>
      <c r="AB207" s="567"/>
      <c r="AC207" s="568"/>
      <c r="AD207" s="570"/>
      <c r="AE207" s="568"/>
      <c r="AF207" s="568"/>
      <c r="AG207" s="570"/>
      <c r="AH207" s="568"/>
      <c r="AI207" s="568"/>
      <c r="AJ207" s="567"/>
      <c r="AK207" s="568"/>
      <c r="AL207" s="566"/>
      <c r="AM207" s="567"/>
      <c r="AN207" s="568"/>
      <c r="AO207" s="568"/>
      <c r="AP207" s="568"/>
      <c r="AQ207" s="568"/>
      <c r="AR207" s="566"/>
      <c r="AS207" s="569"/>
      <c r="AT207" s="566"/>
      <c r="AU207" s="567"/>
      <c r="AV207" s="568"/>
      <c r="AW207" s="570"/>
      <c r="AX207" s="568"/>
      <c r="AY207" s="566"/>
      <c r="AZ207" s="571"/>
      <c r="BA207" s="572"/>
      <c r="BB207" s="573"/>
      <c r="BC207" s="574">
        <f>SUM(L207:AW207)</f>
        <v>0</v>
      </c>
    </row>
    <row r="208" spans="1:55" ht="49.5" hidden="1" customHeight="1" thickBot="1">
      <c r="A208" s="2226"/>
      <c r="B208" s="2227"/>
      <c r="C208" s="2227"/>
      <c r="D208" s="2227"/>
      <c r="E208" s="2228"/>
      <c r="F208" s="2168"/>
      <c r="G208" s="1189" t="s">
        <v>48</v>
      </c>
      <c r="H208" s="1344">
        <f t="shared" ref="H208:AM208" si="51">J207</f>
        <v>0</v>
      </c>
      <c r="I208" s="322">
        <f t="shared" si="51"/>
        <v>0</v>
      </c>
      <c r="J208" s="376">
        <f t="shared" si="51"/>
        <v>0</v>
      </c>
      <c r="K208" s="282">
        <f t="shared" si="51"/>
        <v>0</v>
      </c>
      <c r="L208" s="280">
        <f t="shared" si="51"/>
        <v>0</v>
      </c>
      <c r="M208" s="280">
        <f t="shared" si="51"/>
        <v>0</v>
      </c>
      <c r="N208" s="335">
        <f t="shared" si="51"/>
        <v>0</v>
      </c>
      <c r="O208" s="286">
        <f t="shared" si="51"/>
        <v>0</v>
      </c>
      <c r="P208" s="336">
        <f t="shared" si="51"/>
        <v>0</v>
      </c>
      <c r="Q208" s="282">
        <f t="shared" si="51"/>
        <v>0</v>
      </c>
      <c r="R208" s="280">
        <f t="shared" si="51"/>
        <v>0</v>
      </c>
      <c r="S208" s="335">
        <f t="shared" si="51"/>
        <v>0</v>
      </c>
      <c r="T208" s="280">
        <f t="shared" si="51"/>
        <v>0</v>
      </c>
      <c r="U208" s="286">
        <f t="shared" si="51"/>
        <v>0</v>
      </c>
      <c r="V208" s="282">
        <f t="shared" si="51"/>
        <v>0</v>
      </c>
      <c r="W208" s="280">
        <f t="shared" si="51"/>
        <v>0</v>
      </c>
      <c r="X208" s="283">
        <f t="shared" si="51"/>
        <v>0</v>
      </c>
      <c r="Y208" s="335">
        <f t="shared" si="51"/>
        <v>0</v>
      </c>
      <c r="Z208" s="280">
        <f t="shared" si="51"/>
        <v>0</v>
      </c>
      <c r="AA208" s="282">
        <f t="shared" si="51"/>
        <v>0</v>
      </c>
      <c r="AB208" s="282">
        <f t="shared" si="51"/>
        <v>0</v>
      </c>
      <c r="AC208" s="280">
        <f t="shared" si="51"/>
        <v>0</v>
      </c>
      <c r="AD208" s="335">
        <f t="shared" si="51"/>
        <v>0</v>
      </c>
      <c r="AE208" s="280">
        <f t="shared" si="51"/>
        <v>0</v>
      </c>
      <c r="AF208" s="280">
        <f t="shared" si="51"/>
        <v>0</v>
      </c>
      <c r="AG208" s="335">
        <f t="shared" si="51"/>
        <v>0</v>
      </c>
      <c r="AH208" s="280">
        <f t="shared" si="51"/>
        <v>0</v>
      </c>
      <c r="AI208" s="280">
        <f t="shared" si="51"/>
        <v>0</v>
      </c>
      <c r="AJ208" s="282">
        <f t="shared" si="51"/>
        <v>0</v>
      </c>
      <c r="AK208" s="280">
        <f t="shared" si="51"/>
        <v>0</v>
      </c>
      <c r="AL208" s="283">
        <f t="shared" si="51"/>
        <v>0</v>
      </c>
      <c r="AM208" s="282">
        <f t="shared" si="51"/>
        <v>0</v>
      </c>
      <c r="AN208" s="280"/>
      <c r="AO208" s="280"/>
      <c r="AP208" s="280"/>
      <c r="AQ208" s="280"/>
      <c r="AR208" s="283"/>
      <c r="AS208" s="281"/>
      <c r="AT208" s="283"/>
      <c r="AU208" s="282"/>
      <c r="AV208" s="280"/>
      <c r="AW208" s="335"/>
      <c r="AX208" s="280"/>
      <c r="AY208" s="276"/>
      <c r="AZ208" s="275"/>
      <c r="BA208" s="274"/>
      <c r="BB208" s="273"/>
      <c r="BC208" s="186"/>
    </row>
    <row r="209" spans="1:55" ht="49.5" hidden="1" customHeight="1" thickBot="1">
      <c r="A209" s="2229"/>
      <c r="B209" s="2230"/>
      <c r="C209" s="2230"/>
      <c r="D209" s="2230"/>
      <c r="E209" s="2231"/>
      <c r="F209" s="2169"/>
      <c r="G209" s="1195" t="s">
        <v>45</v>
      </c>
      <c r="H209" s="1456">
        <f t="shared" ref="H209:BB209" si="52">K207</f>
        <v>0</v>
      </c>
      <c r="I209" s="421">
        <f t="shared" si="52"/>
        <v>0</v>
      </c>
      <c r="J209" s="266">
        <f t="shared" si="52"/>
        <v>0</v>
      </c>
      <c r="K209" s="266">
        <f t="shared" si="52"/>
        <v>0</v>
      </c>
      <c r="L209" s="265">
        <f t="shared" si="52"/>
        <v>0</v>
      </c>
      <c r="M209" s="265">
        <f t="shared" si="52"/>
        <v>0</v>
      </c>
      <c r="N209" s="575">
        <f t="shared" si="52"/>
        <v>0</v>
      </c>
      <c r="O209" s="265">
        <f t="shared" si="52"/>
        <v>0</v>
      </c>
      <c r="P209" s="265">
        <f t="shared" si="52"/>
        <v>0</v>
      </c>
      <c r="Q209" s="266">
        <f t="shared" si="52"/>
        <v>0</v>
      </c>
      <c r="R209" s="265">
        <f t="shared" si="52"/>
        <v>0</v>
      </c>
      <c r="S209" s="575">
        <f t="shared" si="52"/>
        <v>0</v>
      </c>
      <c r="T209" s="265">
        <f t="shared" si="52"/>
        <v>0</v>
      </c>
      <c r="U209" s="267">
        <f t="shared" si="52"/>
        <v>0</v>
      </c>
      <c r="V209" s="266">
        <f t="shared" si="52"/>
        <v>0</v>
      </c>
      <c r="W209" s="265">
        <f t="shared" si="52"/>
        <v>0</v>
      </c>
      <c r="X209" s="267">
        <f t="shared" si="52"/>
        <v>0</v>
      </c>
      <c r="Y209" s="575">
        <f t="shared" si="52"/>
        <v>0</v>
      </c>
      <c r="Z209" s="265">
        <f t="shared" si="52"/>
        <v>0</v>
      </c>
      <c r="AA209" s="266">
        <f t="shared" si="52"/>
        <v>0</v>
      </c>
      <c r="AB209" s="266">
        <f t="shared" si="52"/>
        <v>0</v>
      </c>
      <c r="AC209" s="265">
        <f t="shared" si="52"/>
        <v>0</v>
      </c>
      <c r="AD209" s="575">
        <f t="shared" si="52"/>
        <v>0</v>
      </c>
      <c r="AE209" s="265">
        <f t="shared" si="52"/>
        <v>0</v>
      </c>
      <c r="AF209" s="265">
        <f t="shared" si="52"/>
        <v>0</v>
      </c>
      <c r="AG209" s="575">
        <f t="shared" si="52"/>
        <v>0</v>
      </c>
      <c r="AH209" s="265">
        <f t="shared" si="52"/>
        <v>0</v>
      </c>
      <c r="AI209" s="265">
        <f t="shared" si="52"/>
        <v>0</v>
      </c>
      <c r="AJ209" s="266">
        <f t="shared" si="52"/>
        <v>0</v>
      </c>
      <c r="AK209" s="265">
        <f t="shared" si="52"/>
        <v>0</v>
      </c>
      <c r="AL209" s="267">
        <f t="shared" si="52"/>
        <v>0</v>
      </c>
      <c r="AM209" s="266">
        <f t="shared" si="52"/>
        <v>0</v>
      </c>
      <c r="AN209" s="265">
        <f t="shared" si="52"/>
        <v>0</v>
      </c>
      <c r="AO209" s="265">
        <f t="shared" si="52"/>
        <v>0</v>
      </c>
      <c r="AP209" s="265">
        <f t="shared" si="52"/>
        <v>0</v>
      </c>
      <c r="AQ209" s="265">
        <f t="shared" si="52"/>
        <v>0</v>
      </c>
      <c r="AR209" s="267">
        <f t="shared" si="52"/>
        <v>0</v>
      </c>
      <c r="AS209" s="268">
        <f t="shared" si="52"/>
        <v>0</v>
      </c>
      <c r="AT209" s="267">
        <f t="shared" si="52"/>
        <v>0</v>
      </c>
      <c r="AU209" s="266">
        <f t="shared" si="52"/>
        <v>0</v>
      </c>
      <c r="AV209" s="265">
        <f t="shared" si="52"/>
        <v>0</v>
      </c>
      <c r="AW209" s="575">
        <f t="shared" si="52"/>
        <v>0</v>
      </c>
      <c r="AX209" s="265">
        <f t="shared" si="52"/>
        <v>0</v>
      </c>
      <c r="AY209" s="267">
        <f t="shared" si="52"/>
        <v>0</v>
      </c>
      <c r="AZ209" s="269">
        <f t="shared" si="52"/>
        <v>0</v>
      </c>
      <c r="BA209" s="575">
        <f t="shared" si="52"/>
        <v>0</v>
      </c>
      <c r="BB209" s="576">
        <f t="shared" si="52"/>
        <v>0</v>
      </c>
      <c r="BC209" s="577"/>
    </row>
    <row r="210" spans="1:55" ht="49.5" hidden="1" customHeight="1" thickBot="1">
      <c r="A210" s="2139"/>
      <c r="B210" s="2140"/>
      <c r="C210" s="2144" t="s">
        <v>43</v>
      </c>
      <c r="D210" s="2144"/>
      <c r="E210" s="2145"/>
      <c r="F210" s="2146"/>
      <c r="G210" s="2144"/>
      <c r="H210" s="1459">
        <f t="shared" ref="H210" si="53">G210+H209-H208</f>
        <v>0</v>
      </c>
      <c r="I210" s="731">
        <f>H210+I209-I208</f>
        <v>0</v>
      </c>
      <c r="J210" s="333">
        <f t="shared" ref="J210:BB210" si="54">I210+J209-J208</f>
        <v>0</v>
      </c>
      <c r="K210" s="333">
        <f t="shared" si="54"/>
        <v>0</v>
      </c>
      <c r="L210" s="332">
        <f t="shared" si="54"/>
        <v>0</v>
      </c>
      <c r="M210" s="332">
        <f t="shared" si="54"/>
        <v>0</v>
      </c>
      <c r="N210" s="437">
        <f t="shared" si="54"/>
        <v>0</v>
      </c>
      <c r="O210" s="332">
        <f t="shared" si="54"/>
        <v>0</v>
      </c>
      <c r="P210" s="332">
        <f t="shared" si="54"/>
        <v>0</v>
      </c>
      <c r="Q210" s="333">
        <f t="shared" si="54"/>
        <v>0</v>
      </c>
      <c r="R210" s="332">
        <f t="shared" si="54"/>
        <v>0</v>
      </c>
      <c r="S210" s="657">
        <f t="shared" si="54"/>
        <v>0</v>
      </c>
      <c r="T210" s="656">
        <f t="shared" si="54"/>
        <v>0</v>
      </c>
      <c r="U210" s="675">
        <f t="shared" si="54"/>
        <v>0</v>
      </c>
      <c r="V210" s="676">
        <f t="shared" si="54"/>
        <v>0</v>
      </c>
      <c r="W210" s="656">
        <f t="shared" si="54"/>
        <v>0</v>
      </c>
      <c r="X210" s="652">
        <f t="shared" si="54"/>
        <v>0</v>
      </c>
      <c r="Y210" s="657">
        <f t="shared" si="54"/>
        <v>0</v>
      </c>
      <c r="Z210" s="656">
        <f t="shared" si="54"/>
        <v>0</v>
      </c>
      <c r="AA210" s="653">
        <f t="shared" si="54"/>
        <v>0</v>
      </c>
      <c r="AB210" s="653">
        <f t="shared" si="54"/>
        <v>0</v>
      </c>
      <c r="AC210" s="656">
        <f t="shared" si="54"/>
        <v>0</v>
      </c>
      <c r="AD210" s="657">
        <f t="shared" si="54"/>
        <v>0</v>
      </c>
      <c r="AE210" s="656">
        <f t="shared" si="54"/>
        <v>0</v>
      </c>
      <c r="AF210" s="656">
        <f t="shared" si="54"/>
        <v>0</v>
      </c>
      <c r="AG210" s="657">
        <f t="shared" si="54"/>
        <v>0</v>
      </c>
      <c r="AH210" s="656">
        <f t="shared" si="54"/>
        <v>0</v>
      </c>
      <c r="AI210" s="656">
        <f t="shared" si="54"/>
        <v>0</v>
      </c>
      <c r="AJ210" s="653">
        <f t="shared" si="54"/>
        <v>0</v>
      </c>
      <c r="AK210" s="656">
        <f t="shared" si="54"/>
        <v>0</v>
      </c>
      <c r="AL210" s="652">
        <f t="shared" si="54"/>
        <v>0</v>
      </c>
      <c r="AM210" s="653">
        <f t="shared" si="54"/>
        <v>0</v>
      </c>
      <c r="AN210" s="656">
        <f t="shared" si="54"/>
        <v>0</v>
      </c>
      <c r="AO210" s="656">
        <f t="shared" si="54"/>
        <v>0</v>
      </c>
      <c r="AP210" s="656">
        <f t="shared" si="54"/>
        <v>0</v>
      </c>
      <c r="AQ210" s="656">
        <f t="shared" si="54"/>
        <v>0</v>
      </c>
      <c r="AR210" s="652">
        <f t="shared" si="54"/>
        <v>0</v>
      </c>
      <c r="AS210" s="655">
        <f t="shared" si="54"/>
        <v>0</v>
      </c>
      <c r="AT210" s="652">
        <f t="shared" si="54"/>
        <v>0</v>
      </c>
      <c r="AU210" s="653">
        <f t="shared" si="54"/>
        <v>0</v>
      </c>
      <c r="AV210" s="656">
        <f t="shared" si="54"/>
        <v>0</v>
      </c>
      <c r="AW210" s="657">
        <f t="shared" si="54"/>
        <v>0</v>
      </c>
      <c r="AX210" s="656">
        <f t="shared" si="54"/>
        <v>0</v>
      </c>
      <c r="AY210" s="652">
        <f t="shared" si="54"/>
        <v>0</v>
      </c>
      <c r="AZ210" s="654">
        <f t="shared" si="54"/>
        <v>0</v>
      </c>
      <c r="BA210" s="657">
        <f t="shared" si="54"/>
        <v>0</v>
      </c>
      <c r="BB210" s="658">
        <f t="shared" si="54"/>
        <v>0</v>
      </c>
      <c r="BC210" s="659"/>
    </row>
    <row r="211" spans="1:55" ht="49.5" hidden="1" customHeight="1" thickBot="1">
      <c r="A211" s="2141"/>
      <c r="B211" s="2142"/>
      <c r="C211" s="2148" t="s">
        <v>42</v>
      </c>
      <c r="D211" s="2148"/>
      <c r="E211" s="2149"/>
      <c r="F211" s="2252"/>
      <c r="G211" s="2253"/>
      <c r="H211" s="1342">
        <f t="shared" ref="H211:BB211" si="55">J207</f>
        <v>0</v>
      </c>
      <c r="I211" s="329">
        <f t="shared" si="55"/>
        <v>0</v>
      </c>
      <c r="J211" s="375">
        <f t="shared" si="55"/>
        <v>0</v>
      </c>
      <c r="K211" s="375">
        <f t="shared" si="55"/>
        <v>0</v>
      </c>
      <c r="L211" s="313">
        <f t="shared" si="55"/>
        <v>0</v>
      </c>
      <c r="M211" s="313">
        <f t="shared" si="55"/>
        <v>0</v>
      </c>
      <c r="N211" s="1342">
        <f t="shared" si="55"/>
        <v>0</v>
      </c>
      <c r="O211" s="313">
        <f t="shared" si="55"/>
        <v>0</v>
      </c>
      <c r="P211" s="313">
        <f t="shared" si="55"/>
        <v>0</v>
      </c>
      <c r="Q211" s="375">
        <f t="shared" si="55"/>
        <v>0</v>
      </c>
      <c r="R211" s="313">
        <f t="shared" si="55"/>
        <v>0</v>
      </c>
      <c r="S211" s="1326">
        <f t="shared" si="55"/>
        <v>0</v>
      </c>
      <c r="T211" s="678">
        <f t="shared" si="55"/>
        <v>0</v>
      </c>
      <c r="U211" s="671">
        <f t="shared" si="55"/>
        <v>0</v>
      </c>
      <c r="V211" s="333">
        <f t="shared" si="55"/>
        <v>0</v>
      </c>
      <c r="W211" s="332">
        <f t="shared" si="55"/>
        <v>0</v>
      </c>
      <c r="X211" s="1113">
        <f t="shared" si="55"/>
        <v>0</v>
      </c>
      <c r="Y211" s="1325">
        <f t="shared" si="55"/>
        <v>0</v>
      </c>
      <c r="Z211" s="670">
        <f t="shared" si="55"/>
        <v>0</v>
      </c>
      <c r="AA211" s="661">
        <f t="shared" si="55"/>
        <v>0</v>
      </c>
      <c r="AB211" s="661">
        <f t="shared" si="55"/>
        <v>0</v>
      </c>
      <c r="AC211" s="670">
        <f t="shared" si="55"/>
        <v>0</v>
      </c>
      <c r="AD211" s="1325">
        <f t="shared" si="55"/>
        <v>0</v>
      </c>
      <c r="AE211" s="670">
        <f t="shared" si="55"/>
        <v>0</v>
      </c>
      <c r="AF211" s="670">
        <f t="shared" si="55"/>
        <v>0</v>
      </c>
      <c r="AG211" s="1325">
        <f t="shared" si="55"/>
        <v>0</v>
      </c>
      <c r="AH211" s="670">
        <f t="shared" si="55"/>
        <v>0</v>
      </c>
      <c r="AI211" s="670">
        <f t="shared" si="55"/>
        <v>0</v>
      </c>
      <c r="AJ211" s="661">
        <f t="shared" si="55"/>
        <v>0</v>
      </c>
      <c r="AK211" s="670">
        <f t="shared" si="55"/>
        <v>0</v>
      </c>
      <c r="AL211" s="671">
        <f t="shared" si="55"/>
        <v>0</v>
      </c>
      <c r="AM211" s="661">
        <f t="shared" si="55"/>
        <v>0</v>
      </c>
      <c r="AN211" s="670">
        <f t="shared" si="55"/>
        <v>0</v>
      </c>
      <c r="AO211" s="670">
        <f t="shared" si="55"/>
        <v>0</v>
      </c>
      <c r="AP211" s="670">
        <f t="shared" si="55"/>
        <v>0</v>
      </c>
      <c r="AQ211" s="670">
        <f t="shared" si="55"/>
        <v>0</v>
      </c>
      <c r="AR211" s="671">
        <f t="shared" si="55"/>
        <v>0</v>
      </c>
      <c r="AS211" s="672">
        <f t="shared" si="55"/>
        <v>0</v>
      </c>
      <c r="AT211" s="671">
        <f t="shared" si="55"/>
        <v>0</v>
      </c>
      <c r="AU211" s="333">
        <f t="shared" si="55"/>
        <v>0</v>
      </c>
      <c r="AV211" s="332">
        <f t="shared" si="55"/>
        <v>0</v>
      </c>
      <c r="AW211" s="437">
        <f t="shared" si="55"/>
        <v>0</v>
      </c>
      <c r="AX211" s="332">
        <f t="shared" si="55"/>
        <v>0</v>
      </c>
      <c r="AY211" s="1113">
        <f t="shared" si="55"/>
        <v>0</v>
      </c>
      <c r="AZ211" s="1112">
        <f t="shared" si="55"/>
        <v>0</v>
      </c>
      <c r="BA211" s="437">
        <f t="shared" si="55"/>
        <v>0</v>
      </c>
      <c r="BB211" s="1114">
        <f t="shared" si="55"/>
        <v>0</v>
      </c>
      <c r="BC211" s="627"/>
    </row>
    <row r="212" spans="1:55" ht="49.5" hidden="1" customHeight="1" thickBot="1">
      <c r="A212" s="2098"/>
      <c r="B212" s="2143"/>
      <c r="C212" s="2254" t="s">
        <v>41</v>
      </c>
      <c r="D212" s="2254"/>
      <c r="E212" s="2255"/>
      <c r="F212" s="2152"/>
      <c r="G212" s="2181"/>
      <c r="H212" s="1228">
        <f t="shared" ref="H212" si="56">G212+H208-H211</f>
        <v>0</v>
      </c>
      <c r="I212" s="309">
        <f>H212+I208-I211</f>
        <v>0</v>
      </c>
      <c r="J212" s="308">
        <f t="shared" ref="J212:BB212" si="57">I212+J208-J211</f>
        <v>0</v>
      </c>
      <c r="K212" s="238">
        <f t="shared" si="57"/>
        <v>0</v>
      </c>
      <c r="L212" s="237">
        <f t="shared" si="57"/>
        <v>0</v>
      </c>
      <c r="M212" s="237">
        <f t="shared" si="57"/>
        <v>0</v>
      </c>
      <c r="N212" s="350">
        <f t="shared" si="57"/>
        <v>0</v>
      </c>
      <c r="O212" s="237">
        <f t="shared" si="57"/>
        <v>0</v>
      </c>
      <c r="P212" s="237">
        <f t="shared" si="57"/>
        <v>0</v>
      </c>
      <c r="Q212" s="238">
        <f t="shared" si="57"/>
        <v>0</v>
      </c>
      <c r="R212" s="237">
        <f t="shared" si="57"/>
        <v>0</v>
      </c>
      <c r="S212" s="723">
        <f t="shared" si="57"/>
        <v>0</v>
      </c>
      <c r="T212" s="680">
        <f t="shared" si="57"/>
        <v>0</v>
      </c>
      <c r="U212" s="681">
        <f t="shared" si="57"/>
        <v>0</v>
      </c>
      <c r="V212" s="692">
        <f t="shared" si="57"/>
        <v>0</v>
      </c>
      <c r="W212" s="680">
        <f t="shared" si="57"/>
        <v>0</v>
      </c>
      <c r="X212" s="681">
        <f t="shared" si="57"/>
        <v>0</v>
      </c>
      <c r="Y212" s="1561">
        <f t="shared" si="57"/>
        <v>0</v>
      </c>
      <c r="Z212" s="680">
        <f t="shared" si="57"/>
        <v>0</v>
      </c>
      <c r="AA212" s="692">
        <f t="shared" si="57"/>
        <v>0</v>
      </c>
      <c r="AB212" s="692">
        <f t="shared" si="57"/>
        <v>0</v>
      </c>
      <c r="AC212" s="680">
        <f t="shared" si="57"/>
        <v>0</v>
      </c>
      <c r="AD212" s="723">
        <f t="shared" si="57"/>
        <v>0</v>
      </c>
      <c r="AE212" s="328">
        <f t="shared" si="57"/>
        <v>0</v>
      </c>
      <c r="AF212" s="328">
        <f t="shared" si="57"/>
        <v>0</v>
      </c>
      <c r="AG212" s="1348">
        <f t="shared" si="57"/>
        <v>0</v>
      </c>
      <c r="AH212" s="325">
        <f t="shared" si="57"/>
        <v>0</v>
      </c>
      <c r="AI212" s="680">
        <f t="shared" si="57"/>
        <v>0</v>
      </c>
      <c r="AJ212" s="1328">
        <f t="shared" si="57"/>
        <v>0</v>
      </c>
      <c r="AK212" s="328">
        <f t="shared" si="57"/>
        <v>0</v>
      </c>
      <c r="AL212" s="327">
        <f t="shared" si="57"/>
        <v>0</v>
      </c>
      <c r="AM212" s="326">
        <f t="shared" si="57"/>
        <v>0</v>
      </c>
      <c r="AN212" s="325">
        <f t="shared" si="57"/>
        <v>0</v>
      </c>
      <c r="AO212" s="325">
        <f t="shared" si="57"/>
        <v>0</v>
      </c>
      <c r="AP212" s="325">
        <f t="shared" si="57"/>
        <v>0</v>
      </c>
      <c r="AQ212" s="324">
        <f t="shared" si="57"/>
        <v>0</v>
      </c>
      <c r="AR212" s="681">
        <f t="shared" si="57"/>
        <v>0</v>
      </c>
      <c r="AS212" s="682">
        <f t="shared" si="57"/>
        <v>0</v>
      </c>
      <c r="AT212" s="681">
        <f t="shared" si="57"/>
        <v>0</v>
      </c>
      <c r="AU212" s="692">
        <f t="shared" si="57"/>
        <v>0</v>
      </c>
      <c r="AV212" s="680">
        <f t="shared" si="57"/>
        <v>0</v>
      </c>
      <c r="AW212" s="619">
        <f t="shared" si="57"/>
        <v>0</v>
      </c>
      <c r="AX212" s="618">
        <f t="shared" si="57"/>
        <v>0</v>
      </c>
      <c r="AY212" s="613">
        <f t="shared" si="57"/>
        <v>0</v>
      </c>
      <c r="AZ212" s="615">
        <f t="shared" si="57"/>
        <v>0</v>
      </c>
      <c r="BA212" s="619">
        <f t="shared" si="57"/>
        <v>0</v>
      </c>
      <c r="BB212" s="620">
        <f t="shared" si="57"/>
        <v>0</v>
      </c>
      <c r="BC212" s="128"/>
    </row>
    <row r="213" spans="1:55" ht="49.5" hidden="1" customHeight="1" thickBot="1">
      <c r="A213" s="2250" t="s">
        <v>83</v>
      </c>
      <c r="B213" s="2224"/>
      <c r="C213" s="2224"/>
      <c r="D213" s="2224"/>
      <c r="E213" s="2225"/>
      <c r="F213" s="2167"/>
      <c r="G213" s="1188" t="s">
        <v>49</v>
      </c>
      <c r="H213" s="1265">
        <f>L211</f>
        <v>0</v>
      </c>
      <c r="I213" s="481"/>
      <c r="J213" s="482"/>
      <c r="K213" s="482"/>
      <c r="L213" s="1264"/>
      <c r="M213" s="1264"/>
      <c r="N213" s="572">
        <v>30</v>
      </c>
      <c r="O213" s="425">
        <v>33</v>
      </c>
      <c r="P213" s="425">
        <v>37</v>
      </c>
      <c r="Q213" s="483">
        <v>36</v>
      </c>
      <c r="R213" s="425">
        <v>36</v>
      </c>
      <c r="S213" s="570">
        <v>37</v>
      </c>
      <c r="T213" s="568">
        <v>37</v>
      </c>
      <c r="U213" s="566">
        <v>36</v>
      </c>
      <c r="V213" s="567">
        <v>34</v>
      </c>
      <c r="W213" s="568">
        <v>36</v>
      </c>
      <c r="X213" s="566">
        <v>37</v>
      </c>
      <c r="Y213" s="570">
        <v>36</v>
      </c>
      <c r="Z213" s="568">
        <v>37</v>
      </c>
      <c r="AA213" s="567">
        <v>37</v>
      </c>
      <c r="AB213" s="567">
        <v>37</v>
      </c>
      <c r="AC213" s="568">
        <v>36</v>
      </c>
      <c r="AD213" s="570">
        <v>36</v>
      </c>
      <c r="AE213" s="568">
        <v>35</v>
      </c>
      <c r="AF213" s="568">
        <v>35</v>
      </c>
      <c r="AG213" s="570"/>
      <c r="AH213" s="568"/>
      <c r="AI213" s="568"/>
      <c r="AJ213" s="567"/>
      <c r="AK213" s="568"/>
      <c r="AL213" s="566"/>
      <c r="AM213" s="567"/>
      <c r="AN213" s="568"/>
      <c r="AO213" s="568"/>
      <c r="AP213" s="568"/>
      <c r="AQ213" s="568"/>
      <c r="AR213" s="566"/>
      <c r="AS213" s="569"/>
      <c r="AT213" s="566"/>
      <c r="AU213" s="567"/>
      <c r="AV213" s="568"/>
      <c r="AW213" s="570"/>
      <c r="AX213" s="568"/>
      <c r="AY213" s="566"/>
      <c r="AZ213" s="571"/>
      <c r="BA213" s="572"/>
      <c r="BB213" s="712"/>
      <c r="BC213" s="713">
        <f>SUM(L213:AN213)</f>
        <v>678</v>
      </c>
    </row>
    <row r="214" spans="1:55" ht="49.5" hidden="1" customHeight="1" thickBot="1">
      <c r="A214" s="2226"/>
      <c r="B214" s="2227"/>
      <c r="C214" s="2227"/>
      <c r="D214" s="2227"/>
      <c r="E214" s="2228"/>
      <c r="F214" s="2168"/>
      <c r="G214" s="1189" t="s">
        <v>48</v>
      </c>
      <c r="H214" s="1344"/>
      <c r="I214" s="322">
        <f t="shared" ref="I214" si="58">K213</f>
        <v>0</v>
      </c>
      <c r="J214" s="446">
        <f>L213</f>
        <v>0</v>
      </c>
      <c r="K214" s="282">
        <f t="shared" ref="K214:AK214" si="59">M213</f>
        <v>0</v>
      </c>
      <c r="L214" s="280">
        <f t="shared" si="59"/>
        <v>30</v>
      </c>
      <c r="M214" s="280">
        <f t="shared" si="59"/>
        <v>33</v>
      </c>
      <c r="N214" s="335">
        <f t="shared" si="59"/>
        <v>37</v>
      </c>
      <c r="O214" s="280">
        <f t="shared" si="59"/>
        <v>36</v>
      </c>
      <c r="P214" s="280">
        <f t="shared" si="59"/>
        <v>36</v>
      </c>
      <c r="Q214" s="282">
        <f t="shared" si="59"/>
        <v>37</v>
      </c>
      <c r="R214" s="280">
        <f t="shared" si="59"/>
        <v>37</v>
      </c>
      <c r="S214" s="335">
        <f t="shared" si="59"/>
        <v>36</v>
      </c>
      <c r="T214" s="280">
        <f t="shared" si="59"/>
        <v>34</v>
      </c>
      <c r="U214" s="283">
        <f t="shared" si="59"/>
        <v>36</v>
      </c>
      <c r="V214" s="282">
        <f t="shared" si="59"/>
        <v>37</v>
      </c>
      <c r="W214" s="280">
        <f t="shared" si="59"/>
        <v>36</v>
      </c>
      <c r="X214" s="283">
        <f t="shared" si="59"/>
        <v>37</v>
      </c>
      <c r="Y214" s="335">
        <f t="shared" si="59"/>
        <v>37</v>
      </c>
      <c r="Z214" s="280">
        <f t="shared" si="59"/>
        <v>37</v>
      </c>
      <c r="AA214" s="282">
        <f t="shared" si="59"/>
        <v>36</v>
      </c>
      <c r="AB214" s="282">
        <f t="shared" si="59"/>
        <v>36</v>
      </c>
      <c r="AC214" s="280">
        <f t="shared" si="59"/>
        <v>35</v>
      </c>
      <c r="AD214" s="1564">
        <f t="shared" si="59"/>
        <v>35</v>
      </c>
      <c r="AE214" s="280">
        <f t="shared" si="59"/>
        <v>0</v>
      </c>
      <c r="AF214" s="280">
        <f t="shared" si="59"/>
        <v>0</v>
      </c>
      <c r="AG214" s="335">
        <f t="shared" si="59"/>
        <v>0</v>
      </c>
      <c r="AH214" s="280">
        <f t="shared" si="59"/>
        <v>0</v>
      </c>
      <c r="AI214" s="321">
        <f t="shared" si="59"/>
        <v>0</v>
      </c>
      <c r="AJ214" s="282">
        <f t="shared" si="59"/>
        <v>0</v>
      </c>
      <c r="AK214" s="280">
        <f t="shared" si="59"/>
        <v>0</v>
      </c>
      <c r="AL214" s="283">
        <f t="shared" ref="AL214" si="60">AO213</f>
        <v>0</v>
      </c>
      <c r="AM214" s="282"/>
      <c r="AN214" s="280"/>
      <c r="AO214" s="280"/>
      <c r="AP214" s="280"/>
      <c r="AQ214" s="280"/>
      <c r="AR214" s="283"/>
      <c r="AS214" s="281"/>
      <c r="AT214" s="283"/>
      <c r="AU214" s="282"/>
      <c r="AV214" s="280"/>
      <c r="AW214" s="274"/>
      <c r="AX214" s="277"/>
      <c r="AY214" s="276"/>
      <c r="AZ214" s="275"/>
      <c r="BA214" s="274"/>
      <c r="BB214" s="714"/>
      <c r="BC214" s="715"/>
    </row>
    <row r="215" spans="1:55" ht="49.5" hidden="1" customHeight="1" thickBot="1">
      <c r="A215" s="2229"/>
      <c r="B215" s="2230"/>
      <c r="C215" s="2230"/>
      <c r="D215" s="2230"/>
      <c r="E215" s="2231"/>
      <c r="F215" s="2169"/>
      <c r="G215" s="1195" t="s">
        <v>45</v>
      </c>
      <c r="H215" s="1491"/>
      <c r="I215" s="267">
        <f>M213</f>
        <v>0</v>
      </c>
      <c r="J215" s="266">
        <f t="shared" ref="J215:AL215" si="61">N213</f>
        <v>30</v>
      </c>
      <c r="K215" s="266">
        <f t="shared" si="61"/>
        <v>33</v>
      </c>
      <c r="L215" s="265">
        <f t="shared" si="61"/>
        <v>37</v>
      </c>
      <c r="M215" s="265">
        <f t="shared" si="61"/>
        <v>36</v>
      </c>
      <c r="N215" s="575">
        <f t="shared" si="61"/>
        <v>36</v>
      </c>
      <c r="O215" s="265">
        <f t="shared" si="61"/>
        <v>37</v>
      </c>
      <c r="P215" s="265">
        <f t="shared" si="61"/>
        <v>37</v>
      </c>
      <c r="Q215" s="266">
        <f t="shared" si="61"/>
        <v>36</v>
      </c>
      <c r="R215" s="265">
        <f t="shared" si="61"/>
        <v>34</v>
      </c>
      <c r="S215" s="575">
        <f t="shared" si="61"/>
        <v>36</v>
      </c>
      <c r="T215" s="265">
        <f t="shared" si="61"/>
        <v>37</v>
      </c>
      <c r="U215" s="267">
        <f t="shared" si="61"/>
        <v>36</v>
      </c>
      <c r="V215" s="266">
        <f t="shared" si="61"/>
        <v>37</v>
      </c>
      <c r="W215" s="265">
        <f t="shared" si="61"/>
        <v>37</v>
      </c>
      <c r="X215" s="267">
        <f t="shared" si="61"/>
        <v>37</v>
      </c>
      <c r="Y215" s="575">
        <f t="shared" si="61"/>
        <v>36</v>
      </c>
      <c r="Z215" s="265">
        <f t="shared" si="61"/>
        <v>36</v>
      </c>
      <c r="AA215" s="266">
        <f t="shared" si="61"/>
        <v>35</v>
      </c>
      <c r="AB215" s="266">
        <f t="shared" si="61"/>
        <v>35</v>
      </c>
      <c r="AC215" s="265">
        <f t="shared" si="61"/>
        <v>0</v>
      </c>
      <c r="AD215" s="575">
        <f t="shared" si="61"/>
        <v>0</v>
      </c>
      <c r="AE215" s="265">
        <f t="shared" si="61"/>
        <v>0</v>
      </c>
      <c r="AF215" s="265">
        <f t="shared" si="61"/>
        <v>0</v>
      </c>
      <c r="AG215" s="575">
        <f t="shared" si="61"/>
        <v>0</v>
      </c>
      <c r="AH215" s="265">
        <f t="shared" si="61"/>
        <v>0</v>
      </c>
      <c r="AI215" s="265">
        <f t="shared" si="61"/>
        <v>0</v>
      </c>
      <c r="AJ215" s="266">
        <f t="shared" si="61"/>
        <v>0</v>
      </c>
      <c r="AK215" s="265">
        <f t="shared" si="61"/>
        <v>0</v>
      </c>
      <c r="AL215" s="267">
        <f t="shared" si="61"/>
        <v>0</v>
      </c>
      <c r="AM215" s="266"/>
      <c r="AN215" s="265"/>
      <c r="AO215" s="265"/>
      <c r="AP215" s="265"/>
      <c r="AQ215" s="265"/>
      <c r="AR215" s="267"/>
      <c r="AS215" s="268"/>
      <c r="AT215" s="267"/>
      <c r="AU215" s="266"/>
      <c r="AV215" s="265"/>
      <c r="AW215" s="575"/>
      <c r="AX215" s="265"/>
      <c r="AY215" s="267"/>
      <c r="AZ215" s="269"/>
      <c r="BA215" s="575"/>
      <c r="BB215" s="716"/>
      <c r="BC215" s="717"/>
    </row>
    <row r="216" spans="1:55" ht="49.5" hidden="1" customHeight="1" thickBot="1">
      <c r="A216" s="2139"/>
      <c r="B216" s="2140"/>
      <c r="C216" s="2144" t="s">
        <v>43</v>
      </c>
      <c r="D216" s="2144"/>
      <c r="E216" s="2145"/>
      <c r="F216" s="2146"/>
      <c r="G216" s="2144"/>
      <c r="H216" s="1567"/>
      <c r="I216" s="255">
        <f>H216+I215-I214</f>
        <v>0</v>
      </c>
      <c r="J216" s="257">
        <f t="shared" ref="J216:AN216" si="62">I216+J215-J214</f>
        <v>30</v>
      </c>
      <c r="K216" s="257">
        <f t="shared" si="62"/>
        <v>63</v>
      </c>
      <c r="L216" s="256">
        <f t="shared" si="62"/>
        <v>70</v>
      </c>
      <c r="M216" s="256">
        <f t="shared" si="62"/>
        <v>73</v>
      </c>
      <c r="N216" s="1171">
        <f t="shared" si="62"/>
        <v>72</v>
      </c>
      <c r="O216" s="256">
        <f t="shared" si="62"/>
        <v>73</v>
      </c>
      <c r="P216" s="256">
        <f t="shared" si="62"/>
        <v>74</v>
      </c>
      <c r="Q216" s="257">
        <f t="shared" si="62"/>
        <v>73</v>
      </c>
      <c r="R216" s="256">
        <f t="shared" si="62"/>
        <v>70</v>
      </c>
      <c r="S216" s="1322">
        <f t="shared" si="62"/>
        <v>70</v>
      </c>
      <c r="T216" s="721">
        <f t="shared" si="62"/>
        <v>73</v>
      </c>
      <c r="U216" s="583">
        <f t="shared" si="62"/>
        <v>73</v>
      </c>
      <c r="V216" s="718">
        <f t="shared" si="62"/>
        <v>73</v>
      </c>
      <c r="W216" s="721">
        <f t="shared" si="62"/>
        <v>74</v>
      </c>
      <c r="X216" s="583">
        <f t="shared" si="62"/>
        <v>74</v>
      </c>
      <c r="Y216" s="1562">
        <f t="shared" si="62"/>
        <v>73</v>
      </c>
      <c r="Z216" s="720">
        <f t="shared" si="62"/>
        <v>72</v>
      </c>
      <c r="AA216" s="719">
        <f t="shared" si="62"/>
        <v>71</v>
      </c>
      <c r="AB216" s="718">
        <f t="shared" si="62"/>
        <v>70</v>
      </c>
      <c r="AC216" s="721">
        <f t="shared" si="62"/>
        <v>35</v>
      </c>
      <c r="AD216" s="1322">
        <f t="shared" si="62"/>
        <v>0</v>
      </c>
      <c r="AE216" s="721">
        <f t="shared" si="62"/>
        <v>0</v>
      </c>
      <c r="AF216" s="721">
        <f t="shared" si="62"/>
        <v>0</v>
      </c>
      <c r="AG216" s="1322">
        <f t="shared" si="62"/>
        <v>0</v>
      </c>
      <c r="AH216" s="721">
        <f t="shared" si="62"/>
        <v>0</v>
      </c>
      <c r="AI216" s="721">
        <f t="shared" si="62"/>
        <v>0</v>
      </c>
      <c r="AJ216" s="718">
        <f t="shared" si="62"/>
        <v>0</v>
      </c>
      <c r="AK216" s="721">
        <f t="shared" si="62"/>
        <v>0</v>
      </c>
      <c r="AL216" s="583">
        <f t="shared" si="62"/>
        <v>0</v>
      </c>
      <c r="AM216" s="718">
        <f t="shared" si="62"/>
        <v>0</v>
      </c>
      <c r="AN216" s="582">
        <f t="shared" si="62"/>
        <v>0</v>
      </c>
      <c r="AO216" s="582"/>
      <c r="AP216" s="582"/>
      <c r="AQ216" s="582"/>
      <c r="AR216" s="579"/>
      <c r="AS216" s="578"/>
      <c r="AT216" s="579"/>
      <c r="AU216" s="580"/>
      <c r="AV216" s="582"/>
      <c r="AW216" s="585"/>
      <c r="AX216" s="582"/>
      <c r="AY216" s="579"/>
      <c r="AZ216" s="581"/>
      <c r="BA216" s="585"/>
      <c r="BB216" s="689"/>
      <c r="BC216" s="722"/>
    </row>
    <row r="217" spans="1:55" ht="49.5" hidden="1" customHeight="1" thickBot="1">
      <c r="A217" s="2141"/>
      <c r="B217" s="2142"/>
      <c r="C217" s="2148" t="s">
        <v>42</v>
      </c>
      <c r="D217" s="2148"/>
      <c r="E217" s="2149"/>
      <c r="F217" s="2141"/>
      <c r="G217" s="2102"/>
      <c r="H217" s="1227"/>
      <c r="I217" s="316"/>
      <c r="J217" s="443">
        <f>L213</f>
        <v>0</v>
      </c>
      <c r="K217" s="443">
        <f t="shared" ref="K217:AN217" si="63">M213</f>
        <v>0</v>
      </c>
      <c r="L217" s="246">
        <f t="shared" si="63"/>
        <v>30</v>
      </c>
      <c r="M217" s="246">
        <f t="shared" si="63"/>
        <v>33</v>
      </c>
      <c r="N217" s="420">
        <f t="shared" si="63"/>
        <v>37</v>
      </c>
      <c r="O217" s="246">
        <f t="shared" si="63"/>
        <v>36</v>
      </c>
      <c r="P217" s="246">
        <f t="shared" si="63"/>
        <v>36</v>
      </c>
      <c r="Q217" s="247">
        <f t="shared" si="63"/>
        <v>37</v>
      </c>
      <c r="R217" s="246">
        <f t="shared" si="63"/>
        <v>37</v>
      </c>
      <c r="S217" s="437">
        <f t="shared" si="63"/>
        <v>36</v>
      </c>
      <c r="T217" s="312">
        <f t="shared" si="63"/>
        <v>34</v>
      </c>
      <c r="U217" s="311">
        <f t="shared" si="63"/>
        <v>36</v>
      </c>
      <c r="V217" s="310">
        <f t="shared" si="63"/>
        <v>37</v>
      </c>
      <c r="W217" s="312">
        <f t="shared" si="63"/>
        <v>36</v>
      </c>
      <c r="X217" s="311">
        <f t="shared" si="63"/>
        <v>37</v>
      </c>
      <c r="Y217" s="1327">
        <f t="shared" si="63"/>
        <v>37</v>
      </c>
      <c r="Z217" s="312">
        <f t="shared" si="63"/>
        <v>37</v>
      </c>
      <c r="AA217" s="310">
        <f t="shared" si="63"/>
        <v>36</v>
      </c>
      <c r="AB217" s="310">
        <f t="shared" si="63"/>
        <v>36</v>
      </c>
      <c r="AC217" s="312">
        <f t="shared" si="63"/>
        <v>35</v>
      </c>
      <c r="AD217" s="1342">
        <f t="shared" si="63"/>
        <v>35</v>
      </c>
      <c r="AE217" s="312">
        <f t="shared" si="63"/>
        <v>0</v>
      </c>
      <c r="AF217" s="312">
        <f t="shared" si="63"/>
        <v>0</v>
      </c>
      <c r="AG217" s="1327">
        <f t="shared" si="63"/>
        <v>0</v>
      </c>
      <c r="AH217" s="312">
        <f t="shared" si="63"/>
        <v>0</v>
      </c>
      <c r="AI217" s="313">
        <f t="shared" si="63"/>
        <v>0</v>
      </c>
      <c r="AJ217" s="310">
        <f t="shared" si="63"/>
        <v>0</v>
      </c>
      <c r="AK217" s="312">
        <f t="shared" si="63"/>
        <v>0</v>
      </c>
      <c r="AL217" s="311">
        <f t="shared" si="63"/>
        <v>0</v>
      </c>
      <c r="AM217" s="310">
        <f t="shared" si="63"/>
        <v>0</v>
      </c>
      <c r="AN217" s="237">
        <f t="shared" si="63"/>
        <v>0</v>
      </c>
      <c r="AO217" s="237"/>
      <c r="AP217" s="237"/>
      <c r="AQ217" s="237"/>
      <c r="AR217" s="236"/>
      <c r="AS217" s="235"/>
      <c r="AT217" s="236"/>
      <c r="AU217" s="238"/>
      <c r="AV217" s="237"/>
      <c r="AW217" s="437"/>
      <c r="AX217" s="332"/>
      <c r="AY217" s="1113"/>
      <c r="AZ217" s="1112"/>
      <c r="BA217" s="437"/>
      <c r="BB217" s="650"/>
      <c r="BC217" s="651"/>
    </row>
    <row r="218" spans="1:55" ht="49.5" hidden="1" customHeight="1" thickBot="1">
      <c r="A218" s="2141"/>
      <c r="B218" s="2142"/>
      <c r="C218" s="2181" t="s">
        <v>41</v>
      </c>
      <c r="D218" s="2181"/>
      <c r="E218" s="2182"/>
      <c r="F218" s="2152"/>
      <c r="G218" s="2181"/>
      <c r="H218" s="1228"/>
      <c r="I218" s="309">
        <f>H218+I214-I217</f>
        <v>0</v>
      </c>
      <c r="J218" s="238">
        <f t="shared" ref="J218:AN218" si="64">I218+J214-J217</f>
        <v>0</v>
      </c>
      <c r="K218" s="346">
        <f t="shared" si="64"/>
        <v>0</v>
      </c>
      <c r="L218" s="237">
        <f t="shared" si="64"/>
        <v>0</v>
      </c>
      <c r="M218" s="237">
        <f t="shared" si="64"/>
        <v>0</v>
      </c>
      <c r="N218" s="350">
        <f t="shared" si="64"/>
        <v>0</v>
      </c>
      <c r="O218" s="237">
        <f t="shared" si="64"/>
        <v>0</v>
      </c>
      <c r="P218" s="237">
        <f t="shared" si="64"/>
        <v>0</v>
      </c>
      <c r="Q218" s="238">
        <f t="shared" si="64"/>
        <v>0</v>
      </c>
      <c r="R218" s="237">
        <f t="shared" si="64"/>
        <v>0</v>
      </c>
      <c r="S218" s="619">
        <f t="shared" si="64"/>
        <v>0</v>
      </c>
      <c r="T218" s="680">
        <f t="shared" si="64"/>
        <v>0</v>
      </c>
      <c r="U218" s="681">
        <f t="shared" si="64"/>
        <v>0</v>
      </c>
      <c r="V218" s="692">
        <f t="shared" si="64"/>
        <v>0</v>
      </c>
      <c r="W218" s="680">
        <f t="shared" si="64"/>
        <v>0</v>
      </c>
      <c r="X218" s="681">
        <f t="shared" si="64"/>
        <v>0</v>
      </c>
      <c r="Y218" s="723">
        <f t="shared" si="64"/>
        <v>0</v>
      </c>
      <c r="Z218" s="680">
        <f t="shared" si="64"/>
        <v>0</v>
      </c>
      <c r="AA218" s="692">
        <f t="shared" si="64"/>
        <v>0</v>
      </c>
      <c r="AB218" s="692">
        <f t="shared" si="64"/>
        <v>0</v>
      </c>
      <c r="AC218" s="680">
        <f t="shared" si="64"/>
        <v>0</v>
      </c>
      <c r="AD218" s="723">
        <f t="shared" si="64"/>
        <v>0</v>
      </c>
      <c r="AE218" s="680">
        <f t="shared" si="64"/>
        <v>0</v>
      </c>
      <c r="AF218" s="680">
        <f t="shared" si="64"/>
        <v>0</v>
      </c>
      <c r="AG218" s="723">
        <f t="shared" si="64"/>
        <v>0</v>
      </c>
      <c r="AH218" s="680">
        <f t="shared" si="64"/>
        <v>0</v>
      </c>
      <c r="AI218" s="680">
        <f t="shared" si="64"/>
        <v>0</v>
      </c>
      <c r="AJ218" s="692">
        <f t="shared" si="64"/>
        <v>0</v>
      </c>
      <c r="AK218" s="680">
        <f t="shared" si="64"/>
        <v>0</v>
      </c>
      <c r="AL218" s="681">
        <f t="shared" si="64"/>
        <v>0</v>
      </c>
      <c r="AM218" s="692">
        <f t="shared" si="64"/>
        <v>0</v>
      </c>
      <c r="AN218" s="680">
        <f t="shared" si="64"/>
        <v>0</v>
      </c>
      <c r="AO218" s="680"/>
      <c r="AP218" s="680"/>
      <c r="AQ218" s="680"/>
      <c r="AR218" s="681"/>
      <c r="AS218" s="682"/>
      <c r="AT218" s="681"/>
      <c r="AU218" s="692"/>
      <c r="AV218" s="680"/>
      <c r="AW218" s="723"/>
      <c r="AX218" s="680"/>
      <c r="AY218" s="681"/>
      <c r="AZ218" s="615"/>
      <c r="BA218" s="619"/>
      <c r="BB218" s="689"/>
      <c r="BC218" s="722">
        <f>SUM(N218:AW218)</f>
        <v>0</v>
      </c>
    </row>
    <row r="219" spans="1:55" ht="49.5" hidden="1" customHeight="1" thickBot="1">
      <c r="A219" s="1164"/>
      <c r="B219" s="66"/>
      <c r="C219" s="2130" t="s">
        <v>82</v>
      </c>
      <c r="D219" s="2096"/>
      <c r="E219" s="2096"/>
      <c r="F219" s="2096"/>
      <c r="G219" s="2096"/>
      <c r="H219" s="1461"/>
      <c r="I219" s="1167"/>
      <c r="J219" s="300"/>
      <c r="K219" s="1488"/>
      <c r="L219" s="299"/>
      <c r="M219" s="299"/>
      <c r="N219" s="1461"/>
      <c r="O219" s="299"/>
      <c r="P219" s="299"/>
      <c r="Q219" s="300"/>
      <c r="R219" s="299"/>
      <c r="S219" s="729"/>
      <c r="T219" s="728"/>
      <c r="U219" s="724"/>
      <c r="V219" s="725"/>
      <c r="W219" s="728"/>
      <c r="X219" s="724"/>
      <c r="Y219" s="729"/>
      <c r="Z219" s="728"/>
      <c r="AA219" s="725"/>
      <c r="AB219" s="725"/>
      <c r="AC219" s="728"/>
      <c r="AD219" s="729"/>
      <c r="AE219" s="728"/>
      <c r="AF219" s="728"/>
      <c r="AG219" s="729"/>
      <c r="AH219" s="728"/>
      <c r="AI219" s="728"/>
      <c r="AJ219" s="725"/>
      <c r="AK219" s="728"/>
      <c r="AL219" s="724"/>
      <c r="AM219" s="725"/>
      <c r="AN219" s="728"/>
      <c r="AO219" s="728"/>
      <c r="AP219" s="728"/>
      <c r="AQ219" s="728"/>
      <c r="AR219" s="724"/>
      <c r="AS219" s="727"/>
      <c r="AT219" s="724"/>
      <c r="AU219" s="725"/>
      <c r="AV219" s="728"/>
      <c r="AW219" s="729"/>
      <c r="AX219" s="728"/>
      <c r="AY219" s="724"/>
      <c r="AZ219" s="726"/>
      <c r="BA219" s="729"/>
      <c r="BB219" s="730"/>
      <c r="BC219" s="546">
        <f>SUM(K219:AW219)</f>
        <v>0</v>
      </c>
    </row>
    <row r="220" spans="1:55" ht="49.5" hidden="1" customHeight="1" thickBot="1">
      <c r="A220" s="2241" t="s">
        <v>80</v>
      </c>
      <c r="B220" s="2242"/>
      <c r="C220" s="2242"/>
      <c r="D220" s="2242"/>
      <c r="E220" s="2243"/>
      <c r="F220" s="2167"/>
      <c r="G220" s="1188" t="s">
        <v>49</v>
      </c>
      <c r="H220" s="1265"/>
      <c r="I220" s="481"/>
      <c r="J220" s="482"/>
      <c r="K220" s="482"/>
      <c r="L220" s="425"/>
      <c r="M220" s="480"/>
      <c r="N220" s="572"/>
      <c r="O220" s="425"/>
      <c r="P220" s="480"/>
      <c r="Q220" s="483"/>
      <c r="R220" s="425"/>
      <c r="S220" s="570"/>
      <c r="T220" s="1506"/>
      <c r="U220" s="566"/>
      <c r="V220" s="567"/>
      <c r="W220" s="568"/>
      <c r="X220" s="566"/>
      <c r="Y220" s="570"/>
      <c r="Z220" s="568"/>
      <c r="AA220" s="567"/>
      <c r="AB220" s="567"/>
      <c r="AC220" s="568"/>
      <c r="AD220" s="570"/>
      <c r="AE220" s="568"/>
      <c r="AF220" s="568"/>
      <c r="AG220" s="570"/>
      <c r="AH220" s="568"/>
      <c r="AI220" s="568"/>
      <c r="AJ220" s="567"/>
      <c r="AK220" s="568"/>
      <c r="AL220" s="566"/>
      <c r="AM220" s="567"/>
      <c r="AN220" s="568"/>
      <c r="AO220" s="568"/>
      <c r="AP220" s="568"/>
      <c r="AQ220" s="568"/>
      <c r="AR220" s="566"/>
      <c r="AS220" s="569"/>
      <c r="AT220" s="566"/>
      <c r="AU220" s="567"/>
      <c r="AV220" s="568"/>
      <c r="AW220" s="570"/>
      <c r="AX220" s="568"/>
      <c r="AY220" s="566"/>
      <c r="AZ220" s="571"/>
      <c r="BA220" s="572"/>
      <c r="BB220" s="573"/>
      <c r="BC220" s="574">
        <f>SUM(K220:AW220)</f>
        <v>0</v>
      </c>
    </row>
    <row r="221" spans="1:55" ht="49.5" hidden="1" customHeight="1" thickBot="1">
      <c r="A221" s="2244"/>
      <c r="B221" s="2245"/>
      <c r="C221" s="2245"/>
      <c r="D221" s="2245"/>
      <c r="E221" s="2246"/>
      <c r="F221" s="2168"/>
      <c r="G221" s="1189" t="s">
        <v>48</v>
      </c>
      <c r="H221" s="1170" t="e">
        <f t="shared" ref="H221:AJ221" si="65">G221+H220-H219</f>
        <v>#VALUE!</v>
      </c>
      <c r="I221" s="287" t="e">
        <f>H221+I220-I219</f>
        <v>#VALUE!</v>
      </c>
      <c r="J221" s="488" t="e">
        <f t="shared" si="65"/>
        <v>#VALUE!</v>
      </c>
      <c r="K221" s="298" t="e">
        <f t="shared" si="65"/>
        <v>#VALUE!</v>
      </c>
      <c r="L221" s="286" t="e">
        <f t="shared" si="65"/>
        <v>#VALUE!</v>
      </c>
      <c r="M221" s="286" t="e">
        <f t="shared" si="65"/>
        <v>#VALUE!</v>
      </c>
      <c r="N221" s="1170" t="e">
        <f t="shared" si="65"/>
        <v>#VALUE!</v>
      </c>
      <c r="O221" s="286" t="e">
        <f t="shared" si="65"/>
        <v>#VALUE!</v>
      </c>
      <c r="P221" s="286" t="e">
        <f t="shared" si="65"/>
        <v>#VALUE!</v>
      </c>
      <c r="Q221" s="488" t="e">
        <f t="shared" si="65"/>
        <v>#VALUE!</v>
      </c>
      <c r="R221" s="487" t="e">
        <f t="shared" si="65"/>
        <v>#VALUE!</v>
      </c>
      <c r="S221" s="335" t="e">
        <f t="shared" si="65"/>
        <v>#VALUE!</v>
      </c>
      <c r="T221" s="1515" t="e">
        <f t="shared" si="65"/>
        <v>#VALUE!</v>
      </c>
      <c r="U221" s="276" t="e">
        <f t="shared" si="65"/>
        <v>#VALUE!</v>
      </c>
      <c r="V221" s="282" t="e">
        <f t="shared" si="65"/>
        <v>#VALUE!</v>
      </c>
      <c r="W221" s="280" t="e">
        <f t="shared" si="65"/>
        <v>#VALUE!</v>
      </c>
      <c r="X221" s="276" t="e">
        <f t="shared" si="65"/>
        <v>#VALUE!</v>
      </c>
      <c r="Y221" s="274" t="e">
        <f t="shared" si="65"/>
        <v>#VALUE!</v>
      </c>
      <c r="Z221" s="277" t="e">
        <f t="shared" si="65"/>
        <v>#VALUE!</v>
      </c>
      <c r="AA221" s="278" t="e">
        <f t="shared" si="65"/>
        <v>#VALUE!</v>
      </c>
      <c r="AB221" s="278" t="e">
        <f t="shared" si="65"/>
        <v>#VALUE!</v>
      </c>
      <c r="AC221" s="277" t="e">
        <f t="shared" si="65"/>
        <v>#VALUE!</v>
      </c>
      <c r="AD221" s="274" t="e">
        <f t="shared" si="65"/>
        <v>#VALUE!</v>
      </c>
      <c r="AE221" s="277" t="e">
        <f t="shared" si="65"/>
        <v>#VALUE!</v>
      </c>
      <c r="AF221" s="277" t="e">
        <f t="shared" si="65"/>
        <v>#VALUE!</v>
      </c>
      <c r="AG221" s="274" t="e">
        <f t="shared" si="65"/>
        <v>#VALUE!</v>
      </c>
      <c r="AH221" s="280" t="e">
        <f t="shared" si="65"/>
        <v>#VALUE!</v>
      </c>
      <c r="AI221" s="277" t="e">
        <f t="shared" si="65"/>
        <v>#VALUE!</v>
      </c>
      <c r="AJ221" s="278" t="e">
        <f t="shared" si="65"/>
        <v>#VALUE!</v>
      </c>
      <c r="AK221" s="277"/>
      <c r="AL221" s="276"/>
      <c r="AM221" s="282"/>
      <c r="AN221" s="277"/>
      <c r="AO221" s="277"/>
      <c r="AP221" s="277"/>
      <c r="AQ221" s="277"/>
      <c r="AR221" s="276"/>
      <c r="AS221" s="279"/>
      <c r="AT221" s="276"/>
      <c r="AU221" s="278"/>
      <c r="AV221" s="277"/>
      <c r="AW221" s="274"/>
      <c r="AX221" s="277"/>
      <c r="AY221" s="276"/>
      <c r="AZ221" s="275"/>
      <c r="BA221" s="274"/>
      <c r="BB221" s="273"/>
      <c r="BC221" s="186"/>
    </row>
    <row r="222" spans="1:55" ht="49.5" hidden="1" customHeight="1" thickBot="1">
      <c r="A222" s="2247"/>
      <c r="B222" s="2248"/>
      <c r="C222" s="2248"/>
      <c r="D222" s="2248"/>
      <c r="E222" s="2249"/>
      <c r="F222" s="2169"/>
      <c r="G222" s="1195" t="s">
        <v>45</v>
      </c>
      <c r="H222" s="1339"/>
      <c r="I222" s="272"/>
      <c r="J222" s="271"/>
      <c r="K222" s="271"/>
      <c r="L222" s="270"/>
      <c r="M222" s="270"/>
      <c r="N222" s="1339"/>
      <c r="O222" s="270"/>
      <c r="P222" s="270"/>
      <c r="Q222" s="271"/>
      <c r="R222" s="270"/>
      <c r="S222" s="575"/>
      <c r="T222" s="265"/>
      <c r="U222" s="267"/>
      <c r="V222" s="266"/>
      <c r="W222" s="265"/>
      <c r="X222" s="267"/>
      <c r="Y222" s="575"/>
      <c r="Z222" s="265"/>
      <c r="AA222" s="266"/>
      <c r="AB222" s="266"/>
      <c r="AC222" s="265"/>
      <c r="AD222" s="575"/>
      <c r="AE222" s="265"/>
      <c r="AF222" s="265"/>
      <c r="AG222" s="575"/>
      <c r="AH222" s="265"/>
      <c r="AI222" s="265"/>
      <c r="AJ222" s="266"/>
      <c r="AK222" s="265"/>
      <c r="AL222" s="267"/>
      <c r="AM222" s="266"/>
      <c r="AN222" s="265"/>
      <c r="AO222" s="265"/>
      <c r="AP222" s="265"/>
      <c r="AQ222" s="265"/>
      <c r="AR222" s="267"/>
      <c r="AS222" s="268"/>
      <c r="AT222" s="267"/>
      <c r="AU222" s="266"/>
      <c r="AV222" s="265"/>
      <c r="AW222" s="575"/>
      <c r="AX222" s="265"/>
      <c r="AY222" s="267"/>
      <c r="AZ222" s="269"/>
      <c r="BA222" s="575"/>
      <c r="BB222" s="576"/>
      <c r="BC222" s="577"/>
    </row>
    <row r="223" spans="1:55" ht="49.5" hidden="1" customHeight="1" thickBot="1">
      <c r="A223" s="2139"/>
      <c r="B223" s="2140"/>
      <c r="C223" s="2144" t="s">
        <v>43</v>
      </c>
      <c r="D223" s="2144"/>
      <c r="E223" s="2145"/>
      <c r="F223" s="2146"/>
      <c r="G223" s="2144"/>
      <c r="H223" s="1171">
        <f t="shared" ref="H223:AH223" si="66">G223+H219-H222</f>
        <v>0</v>
      </c>
      <c r="I223" s="255">
        <f>H223+I219-I222</f>
        <v>0</v>
      </c>
      <c r="J223" s="257">
        <f t="shared" si="66"/>
        <v>0</v>
      </c>
      <c r="K223" s="257">
        <f t="shared" si="66"/>
        <v>0</v>
      </c>
      <c r="L223" s="256">
        <f t="shared" si="66"/>
        <v>0</v>
      </c>
      <c r="M223" s="256">
        <f t="shared" si="66"/>
        <v>0</v>
      </c>
      <c r="N223" s="1171">
        <f t="shared" si="66"/>
        <v>0</v>
      </c>
      <c r="O223" s="256">
        <f t="shared" si="66"/>
        <v>0</v>
      </c>
      <c r="P223" s="256">
        <f t="shared" si="66"/>
        <v>0</v>
      </c>
      <c r="Q223" s="257">
        <f t="shared" si="66"/>
        <v>0</v>
      </c>
      <c r="R223" s="256">
        <f t="shared" si="66"/>
        <v>0</v>
      </c>
      <c r="S223" s="585">
        <f t="shared" si="66"/>
        <v>0</v>
      </c>
      <c r="T223" s="582">
        <f t="shared" si="66"/>
        <v>0</v>
      </c>
      <c r="U223" s="579">
        <f t="shared" si="66"/>
        <v>0</v>
      </c>
      <c r="V223" s="580">
        <f t="shared" si="66"/>
        <v>0</v>
      </c>
      <c r="W223" s="582">
        <f t="shared" si="66"/>
        <v>0</v>
      </c>
      <c r="X223" s="579">
        <f t="shared" si="66"/>
        <v>0</v>
      </c>
      <c r="Y223" s="1171">
        <f t="shared" si="66"/>
        <v>0</v>
      </c>
      <c r="Z223" s="256">
        <f t="shared" si="66"/>
        <v>0</v>
      </c>
      <c r="AA223" s="257">
        <f t="shared" si="66"/>
        <v>0</v>
      </c>
      <c r="AB223" s="580">
        <f t="shared" si="66"/>
        <v>0</v>
      </c>
      <c r="AC223" s="582">
        <f t="shared" si="66"/>
        <v>0</v>
      </c>
      <c r="AD223" s="585">
        <f t="shared" si="66"/>
        <v>0</v>
      </c>
      <c r="AE223" s="582">
        <f t="shared" si="66"/>
        <v>0</v>
      </c>
      <c r="AF223" s="582">
        <f t="shared" si="66"/>
        <v>0</v>
      </c>
      <c r="AG223" s="585">
        <f t="shared" si="66"/>
        <v>0</v>
      </c>
      <c r="AH223" s="582">
        <f t="shared" si="66"/>
        <v>0</v>
      </c>
      <c r="AI223" s="582"/>
      <c r="AJ223" s="580"/>
      <c r="AK223" s="582"/>
      <c r="AL223" s="579"/>
      <c r="AM223" s="580"/>
      <c r="AN223" s="582"/>
      <c r="AO223" s="582"/>
      <c r="AP223" s="582"/>
      <c r="AQ223" s="582"/>
      <c r="AR223" s="579"/>
      <c r="AS223" s="578"/>
      <c r="AT223" s="579"/>
      <c r="AU223" s="580"/>
      <c r="AV223" s="582"/>
      <c r="AW223" s="585"/>
      <c r="AX223" s="582"/>
      <c r="AY223" s="579"/>
      <c r="AZ223" s="581"/>
      <c r="BA223" s="585"/>
      <c r="BB223" s="689"/>
      <c r="BC223" s="722"/>
    </row>
    <row r="224" spans="1:55" ht="49.5" hidden="1" customHeight="1" thickBot="1">
      <c r="A224" s="2141"/>
      <c r="B224" s="2142"/>
      <c r="C224" s="2148" t="s">
        <v>42</v>
      </c>
      <c r="D224" s="2148"/>
      <c r="E224" s="2149"/>
      <c r="F224" s="2141"/>
      <c r="G224" s="2102"/>
      <c r="H224" s="420"/>
      <c r="I224" s="245"/>
      <c r="J224" s="247"/>
      <c r="K224" s="247"/>
      <c r="L224" s="246"/>
      <c r="M224" s="246"/>
      <c r="N224" s="420"/>
      <c r="O224" s="246"/>
      <c r="P224" s="246"/>
      <c r="Q224" s="247"/>
      <c r="R224" s="246"/>
      <c r="S224" s="437"/>
      <c r="T224" s="332"/>
      <c r="U224" s="1113"/>
      <c r="V224" s="333"/>
      <c r="W224" s="332"/>
      <c r="X224" s="1113"/>
      <c r="Y224" s="420"/>
      <c r="Z224" s="246"/>
      <c r="AA224" s="247"/>
      <c r="AB224" s="333"/>
      <c r="AC224" s="332"/>
      <c r="AD224" s="437"/>
      <c r="AE224" s="332"/>
      <c r="AF224" s="332"/>
      <c r="AG224" s="437"/>
      <c r="AH224" s="332"/>
      <c r="AI224" s="332"/>
      <c r="AJ224" s="333"/>
      <c r="AK224" s="332"/>
      <c r="AL224" s="1113"/>
      <c r="AM224" s="333"/>
      <c r="AN224" s="332"/>
      <c r="AO224" s="332"/>
      <c r="AP224" s="332"/>
      <c r="AQ224" s="332"/>
      <c r="AR224" s="1113"/>
      <c r="AS224" s="331"/>
      <c r="AT224" s="1113"/>
      <c r="AU224" s="333"/>
      <c r="AV224" s="332"/>
      <c r="AW224" s="437"/>
      <c r="AX224" s="332"/>
      <c r="AY224" s="1113"/>
      <c r="AZ224" s="1112"/>
      <c r="BA224" s="437"/>
      <c r="BB224" s="650"/>
      <c r="BC224" s="651">
        <f>SUM(P224:AW224)</f>
        <v>0</v>
      </c>
    </row>
    <row r="225" spans="1:55" ht="49.5" hidden="1" customHeight="1" thickBot="1">
      <c r="A225" s="2098"/>
      <c r="B225" s="2143"/>
      <c r="C225" s="2150" t="s">
        <v>41</v>
      </c>
      <c r="D225" s="2150"/>
      <c r="E225" s="2151"/>
      <c r="F225" s="2152"/>
      <c r="G225" s="2181"/>
      <c r="H225" s="1172"/>
      <c r="I225" s="236"/>
      <c r="J225" s="238"/>
      <c r="K225" s="238"/>
      <c r="L225" s="237"/>
      <c r="M225" s="237"/>
      <c r="N225" s="350"/>
      <c r="O225" s="237"/>
      <c r="P225" s="237"/>
      <c r="Q225" s="238"/>
      <c r="R225" s="237"/>
      <c r="S225" s="619"/>
      <c r="T225" s="618"/>
      <c r="U225" s="613"/>
      <c r="V225" s="614"/>
      <c r="W225" s="618"/>
      <c r="X225" s="405"/>
      <c r="Y225" s="403"/>
      <c r="Z225" s="618"/>
      <c r="AA225" s="614"/>
      <c r="AB225" s="614"/>
      <c r="AC225" s="618"/>
      <c r="AD225" s="619"/>
      <c r="AE225" s="618"/>
      <c r="AF225" s="618"/>
      <c r="AG225" s="619"/>
      <c r="AH225" s="618"/>
      <c r="AI225" s="618"/>
      <c r="AJ225" s="614"/>
      <c r="AK225" s="618"/>
      <c r="AL225" s="613"/>
      <c r="AM225" s="614"/>
      <c r="AN225" s="618"/>
      <c r="AO225" s="618"/>
      <c r="AP225" s="618"/>
      <c r="AQ225" s="618"/>
      <c r="AR225" s="613"/>
      <c r="AS225" s="616"/>
      <c r="AT225" s="613"/>
      <c r="AU225" s="614"/>
      <c r="AV225" s="618"/>
      <c r="AW225" s="619"/>
      <c r="AX225" s="618"/>
      <c r="AY225" s="613"/>
      <c r="AZ225" s="615"/>
      <c r="BA225" s="619"/>
      <c r="BB225" s="689"/>
      <c r="BC225" s="722">
        <f>SUM(O225:AW225)</f>
        <v>0</v>
      </c>
    </row>
    <row r="226" spans="1:55" ht="49.5" hidden="1" customHeight="1" thickBot="1">
      <c r="A226" s="2241" t="s">
        <v>78</v>
      </c>
      <c r="B226" s="2242"/>
      <c r="C226" s="2242"/>
      <c r="D226" s="2242"/>
      <c r="E226" s="2243"/>
      <c r="F226" s="2167"/>
      <c r="G226" s="1184" t="s">
        <v>49</v>
      </c>
      <c r="H226" s="1462"/>
      <c r="I226" s="481"/>
      <c r="J226" s="482"/>
      <c r="K226" s="482"/>
      <c r="L226" s="425"/>
      <c r="M226" s="480"/>
      <c r="N226" s="1265"/>
      <c r="O226" s="480"/>
      <c r="P226" s="480"/>
      <c r="Q226" s="483"/>
      <c r="R226" s="425"/>
      <c r="S226" s="570"/>
      <c r="T226" s="1506"/>
      <c r="U226" s="566"/>
      <c r="V226" s="567"/>
      <c r="W226" s="568"/>
      <c r="X226" s="566"/>
      <c r="Y226" s="570"/>
      <c r="Z226" s="568"/>
      <c r="AA226" s="567"/>
      <c r="AB226" s="567"/>
      <c r="AC226" s="568"/>
      <c r="AD226" s="570"/>
      <c r="AE226" s="568"/>
      <c r="AF226" s="568"/>
      <c r="AG226" s="570"/>
      <c r="AH226" s="568"/>
      <c r="AI226" s="568"/>
      <c r="AJ226" s="567"/>
      <c r="AK226" s="568"/>
      <c r="AL226" s="566"/>
      <c r="AM226" s="567"/>
      <c r="AN226" s="568"/>
      <c r="AO226" s="568"/>
      <c r="AP226" s="568"/>
      <c r="AQ226" s="568"/>
      <c r="AR226" s="566"/>
      <c r="AS226" s="569"/>
      <c r="AT226" s="566"/>
      <c r="AU226" s="567"/>
      <c r="AV226" s="568"/>
      <c r="AW226" s="570"/>
      <c r="AX226" s="568"/>
      <c r="AY226" s="566"/>
      <c r="AZ226" s="571"/>
      <c r="BA226" s="572"/>
      <c r="BB226" s="573"/>
      <c r="BC226" s="574">
        <f>SUM(L226:AW226)</f>
        <v>0</v>
      </c>
    </row>
    <row r="227" spans="1:55" ht="49.5" hidden="1" customHeight="1" thickBot="1">
      <c r="A227" s="2244"/>
      <c r="B227" s="2245"/>
      <c r="C227" s="2245"/>
      <c r="D227" s="2245"/>
      <c r="E227" s="2246"/>
      <c r="F227" s="2168"/>
      <c r="G227" s="1185" t="s">
        <v>48</v>
      </c>
      <c r="H227" s="1463" t="e">
        <f t="shared" ref="H227:AJ227" si="67">G227+H226-H225</f>
        <v>#VALUE!</v>
      </c>
      <c r="I227" s="287" t="e">
        <f>H227+I226-I225</f>
        <v>#VALUE!</v>
      </c>
      <c r="J227" s="488" t="e">
        <f t="shared" si="67"/>
        <v>#VALUE!</v>
      </c>
      <c r="K227" s="298" t="e">
        <f t="shared" si="67"/>
        <v>#VALUE!</v>
      </c>
      <c r="L227" s="487" t="e">
        <f t="shared" si="67"/>
        <v>#VALUE!</v>
      </c>
      <c r="M227" s="286" t="e">
        <f t="shared" si="67"/>
        <v>#VALUE!</v>
      </c>
      <c r="N227" s="1170" t="e">
        <f t="shared" si="67"/>
        <v>#VALUE!</v>
      </c>
      <c r="O227" s="286" t="e">
        <f t="shared" si="67"/>
        <v>#VALUE!</v>
      </c>
      <c r="P227" s="286" t="e">
        <f t="shared" si="67"/>
        <v>#VALUE!</v>
      </c>
      <c r="Q227" s="488" t="e">
        <f t="shared" si="67"/>
        <v>#VALUE!</v>
      </c>
      <c r="R227" s="487" t="e">
        <f t="shared" si="67"/>
        <v>#VALUE!</v>
      </c>
      <c r="S227" s="335" t="e">
        <f t="shared" si="67"/>
        <v>#VALUE!</v>
      </c>
      <c r="T227" s="1515" t="e">
        <f t="shared" si="67"/>
        <v>#VALUE!</v>
      </c>
      <c r="U227" s="276" t="e">
        <f t="shared" si="67"/>
        <v>#VALUE!</v>
      </c>
      <c r="V227" s="282" t="e">
        <f t="shared" si="67"/>
        <v>#VALUE!</v>
      </c>
      <c r="W227" s="280" t="e">
        <f t="shared" si="67"/>
        <v>#VALUE!</v>
      </c>
      <c r="X227" s="276" t="e">
        <f t="shared" si="67"/>
        <v>#VALUE!</v>
      </c>
      <c r="Y227" s="274" t="e">
        <f t="shared" si="67"/>
        <v>#VALUE!</v>
      </c>
      <c r="Z227" s="277" t="e">
        <f t="shared" si="67"/>
        <v>#VALUE!</v>
      </c>
      <c r="AA227" s="278" t="e">
        <f t="shared" si="67"/>
        <v>#VALUE!</v>
      </c>
      <c r="AB227" s="278" t="e">
        <f t="shared" si="67"/>
        <v>#VALUE!</v>
      </c>
      <c r="AC227" s="277" t="e">
        <f t="shared" si="67"/>
        <v>#VALUE!</v>
      </c>
      <c r="AD227" s="274" t="e">
        <f t="shared" si="67"/>
        <v>#VALUE!</v>
      </c>
      <c r="AE227" s="277" t="e">
        <f t="shared" si="67"/>
        <v>#VALUE!</v>
      </c>
      <c r="AF227" s="277" t="e">
        <f t="shared" si="67"/>
        <v>#VALUE!</v>
      </c>
      <c r="AG227" s="274" t="e">
        <f t="shared" si="67"/>
        <v>#VALUE!</v>
      </c>
      <c r="AH227" s="280" t="e">
        <f t="shared" si="67"/>
        <v>#VALUE!</v>
      </c>
      <c r="AI227" s="277" t="e">
        <f t="shared" si="67"/>
        <v>#VALUE!</v>
      </c>
      <c r="AJ227" s="278" t="e">
        <f t="shared" si="67"/>
        <v>#VALUE!</v>
      </c>
      <c r="AK227" s="277"/>
      <c r="AL227" s="276"/>
      <c r="AM227" s="282"/>
      <c r="AN227" s="277"/>
      <c r="AO227" s="277"/>
      <c r="AP227" s="277"/>
      <c r="AQ227" s="277"/>
      <c r="AR227" s="276"/>
      <c r="AS227" s="279"/>
      <c r="AT227" s="276"/>
      <c r="AU227" s="278"/>
      <c r="AV227" s="277"/>
      <c r="AW227" s="274"/>
      <c r="AX227" s="277"/>
      <c r="AY227" s="276"/>
      <c r="AZ227" s="275"/>
      <c r="BA227" s="274"/>
      <c r="BB227" s="273"/>
      <c r="BC227" s="186"/>
    </row>
    <row r="228" spans="1:55" ht="49.5" hidden="1" customHeight="1" thickBot="1">
      <c r="A228" s="2247"/>
      <c r="B228" s="2248"/>
      <c r="C228" s="2248"/>
      <c r="D228" s="2248"/>
      <c r="E228" s="2249"/>
      <c r="F228" s="2169"/>
      <c r="G228" s="1186" t="s">
        <v>45</v>
      </c>
      <c r="H228" s="1464"/>
      <c r="I228" s="272"/>
      <c r="J228" s="271"/>
      <c r="K228" s="271"/>
      <c r="L228" s="270"/>
      <c r="M228" s="270"/>
      <c r="N228" s="1339"/>
      <c r="O228" s="270"/>
      <c r="P228" s="270"/>
      <c r="Q228" s="271"/>
      <c r="R228" s="270"/>
      <c r="S228" s="575"/>
      <c r="T228" s="265"/>
      <c r="U228" s="267"/>
      <c r="V228" s="266"/>
      <c r="W228" s="265"/>
      <c r="X228" s="267"/>
      <c r="Y228" s="575"/>
      <c r="Z228" s="265"/>
      <c r="AA228" s="266"/>
      <c r="AB228" s="266"/>
      <c r="AC228" s="265"/>
      <c r="AD228" s="575"/>
      <c r="AE228" s="265"/>
      <c r="AF228" s="265"/>
      <c r="AG228" s="575"/>
      <c r="AH228" s="265"/>
      <c r="AI228" s="265"/>
      <c r="AJ228" s="266"/>
      <c r="AK228" s="265"/>
      <c r="AL228" s="267"/>
      <c r="AM228" s="266"/>
      <c r="AN228" s="265"/>
      <c r="AO228" s="265"/>
      <c r="AP228" s="265"/>
      <c r="AQ228" s="265"/>
      <c r="AR228" s="267"/>
      <c r="AS228" s="268"/>
      <c r="AT228" s="267"/>
      <c r="AU228" s="266"/>
      <c r="AV228" s="265"/>
      <c r="AW228" s="575"/>
      <c r="AX228" s="265"/>
      <c r="AY228" s="267"/>
      <c r="AZ228" s="269"/>
      <c r="BA228" s="575"/>
      <c r="BB228" s="576"/>
      <c r="BC228" s="577"/>
    </row>
    <row r="229" spans="1:55" ht="49.5" hidden="1" customHeight="1" thickBot="1">
      <c r="A229" s="2139"/>
      <c r="B229" s="2140"/>
      <c r="C229" s="2144" t="s">
        <v>43</v>
      </c>
      <c r="D229" s="2144"/>
      <c r="E229" s="2145"/>
      <c r="F229" s="2146"/>
      <c r="G229" s="2144"/>
      <c r="H229" s="1465">
        <f t="shared" ref="H229:AJ229" si="68">G229+H225-H228</f>
        <v>0</v>
      </c>
      <c r="I229" s="255">
        <f>H229+I225-I228</f>
        <v>0</v>
      </c>
      <c r="J229" s="257">
        <f t="shared" si="68"/>
        <v>0</v>
      </c>
      <c r="K229" s="257">
        <f t="shared" si="68"/>
        <v>0</v>
      </c>
      <c r="L229" s="256">
        <f t="shared" si="68"/>
        <v>0</v>
      </c>
      <c r="M229" s="256">
        <f t="shared" si="68"/>
        <v>0</v>
      </c>
      <c r="N229" s="1171">
        <f t="shared" si="68"/>
        <v>0</v>
      </c>
      <c r="O229" s="256">
        <f t="shared" si="68"/>
        <v>0</v>
      </c>
      <c r="P229" s="256">
        <f t="shared" si="68"/>
        <v>0</v>
      </c>
      <c r="Q229" s="257">
        <f t="shared" si="68"/>
        <v>0</v>
      </c>
      <c r="R229" s="256">
        <f t="shared" si="68"/>
        <v>0</v>
      </c>
      <c r="S229" s="585">
        <f t="shared" si="68"/>
        <v>0</v>
      </c>
      <c r="T229" s="582">
        <f t="shared" si="68"/>
        <v>0</v>
      </c>
      <c r="U229" s="579">
        <f t="shared" si="68"/>
        <v>0</v>
      </c>
      <c r="V229" s="580">
        <f t="shared" si="68"/>
        <v>0</v>
      </c>
      <c r="W229" s="582">
        <f t="shared" si="68"/>
        <v>0</v>
      </c>
      <c r="X229" s="579">
        <f t="shared" si="68"/>
        <v>0</v>
      </c>
      <c r="Y229" s="1171">
        <f t="shared" si="68"/>
        <v>0</v>
      </c>
      <c r="Z229" s="256">
        <f t="shared" si="68"/>
        <v>0</v>
      </c>
      <c r="AA229" s="257">
        <f t="shared" si="68"/>
        <v>0</v>
      </c>
      <c r="AB229" s="580">
        <f t="shared" si="68"/>
        <v>0</v>
      </c>
      <c r="AC229" s="582">
        <f t="shared" si="68"/>
        <v>0</v>
      </c>
      <c r="AD229" s="585">
        <f t="shared" si="68"/>
        <v>0</v>
      </c>
      <c r="AE229" s="582">
        <f t="shared" si="68"/>
        <v>0</v>
      </c>
      <c r="AF229" s="582">
        <f t="shared" si="68"/>
        <v>0</v>
      </c>
      <c r="AG229" s="585">
        <f t="shared" si="68"/>
        <v>0</v>
      </c>
      <c r="AH229" s="582">
        <f t="shared" si="68"/>
        <v>0</v>
      </c>
      <c r="AI229" s="582">
        <f t="shared" si="68"/>
        <v>0</v>
      </c>
      <c r="AJ229" s="580">
        <f t="shared" si="68"/>
        <v>0</v>
      </c>
      <c r="AK229" s="582"/>
      <c r="AL229" s="579"/>
      <c r="AM229" s="580"/>
      <c r="AN229" s="582"/>
      <c r="AO229" s="582"/>
      <c r="AP229" s="582"/>
      <c r="AQ229" s="582"/>
      <c r="AR229" s="579"/>
      <c r="AS229" s="578"/>
      <c r="AT229" s="579"/>
      <c r="AU229" s="580"/>
      <c r="AV229" s="582"/>
      <c r="AW229" s="585"/>
      <c r="AX229" s="582"/>
      <c r="AY229" s="579"/>
      <c r="AZ229" s="581"/>
      <c r="BA229" s="585"/>
      <c r="BB229" s="689"/>
      <c r="BC229" s="722"/>
    </row>
    <row r="230" spans="1:55" ht="49.5" hidden="1" customHeight="1" thickBot="1">
      <c r="A230" s="2141"/>
      <c r="B230" s="2142"/>
      <c r="C230" s="2148" t="s">
        <v>42</v>
      </c>
      <c r="D230" s="2148"/>
      <c r="E230" s="2149"/>
      <c r="F230" s="2141"/>
      <c r="G230" s="2102"/>
      <c r="H230" s="1466"/>
      <c r="I230" s="245"/>
      <c r="J230" s="247"/>
      <c r="K230" s="247"/>
      <c r="L230" s="246"/>
      <c r="M230" s="246"/>
      <c r="N230" s="420"/>
      <c r="O230" s="246"/>
      <c r="P230" s="246"/>
      <c r="Q230" s="247"/>
      <c r="R230" s="246"/>
      <c r="S230" s="437"/>
      <c r="T230" s="332"/>
      <c r="U230" s="1113"/>
      <c r="V230" s="333"/>
      <c r="W230" s="332"/>
      <c r="X230" s="1113"/>
      <c r="Y230" s="420"/>
      <c r="Z230" s="246"/>
      <c r="AA230" s="247"/>
      <c r="AB230" s="333"/>
      <c r="AC230" s="332"/>
      <c r="AD230" s="437"/>
      <c r="AE230" s="332"/>
      <c r="AF230" s="332"/>
      <c r="AG230" s="437"/>
      <c r="AH230" s="332"/>
      <c r="AI230" s="332"/>
      <c r="AJ230" s="333"/>
      <c r="AK230" s="332"/>
      <c r="AL230" s="1113"/>
      <c r="AM230" s="333"/>
      <c r="AN230" s="332"/>
      <c r="AO230" s="332"/>
      <c r="AP230" s="332"/>
      <c r="AQ230" s="332"/>
      <c r="AR230" s="1113"/>
      <c r="AS230" s="331"/>
      <c r="AT230" s="1113"/>
      <c r="AU230" s="333"/>
      <c r="AV230" s="332"/>
      <c r="AW230" s="437"/>
      <c r="AX230" s="332"/>
      <c r="AY230" s="1113"/>
      <c r="AZ230" s="1112"/>
      <c r="BA230" s="437"/>
      <c r="BB230" s="650"/>
      <c r="BC230" s="651"/>
    </row>
    <row r="231" spans="1:55" ht="49.5" hidden="1" customHeight="1" thickBot="1">
      <c r="A231" s="2098"/>
      <c r="B231" s="2143"/>
      <c r="C231" s="2150" t="s">
        <v>41</v>
      </c>
      <c r="D231" s="2150"/>
      <c r="E231" s="2151"/>
      <c r="F231" s="2152"/>
      <c r="G231" s="2181"/>
      <c r="H231" s="1467"/>
      <c r="I231" s="236"/>
      <c r="J231" s="238"/>
      <c r="K231" s="238"/>
      <c r="L231" s="237"/>
      <c r="M231" s="237"/>
      <c r="N231" s="350"/>
      <c r="O231" s="237"/>
      <c r="P231" s="237"/>
      <c r="Q231" s="238"/>
      <c r="R231" s="237"/>
      <c r="S231" s="619"/>
      <c r="T231" s="618"/>
      <c r="U231" s="613"/>
      <c r="V231" s="614"/>
      <c r="W231" s="618"/>
      <c r="X231" s="405"/>
      <c r="Y231" s="403"/>
      <c r="Z231" s="618"/>
      <c r="AA231" s="614"/>
      <c r="AB231" s="614"/>
      <c r="AC231" s="618"/>
      <c r="AD231" s="619"/>
      <c r="AE231" s="618"/>
      <c r="AF231" s="618"/>
      <c r="AG231" s="619"/>
      <c r="AH231" s="618"/>
      <c r="AI231" s="618"/>
      <c r="AJ231" s="614"/>
      <c r="AK231" s="618"/>
      <c r="AL231" s="613"/>
      <c r="AM231" s="614"/>
      <c r="AN231" s="618"/>
      <c r="AO231" s="618"/>
      <c r="AP231" s="618"/>
      <c r="AQ231" s="618"/>
      <c r="AR231" s="613"/>
      <c r="AS231" s="616"/>
      <c r="AT231" s="613"/>
      <c r="AU231" s="614"/>
      <c r="AV231" s="618"/>
      <c r="AW231" s="619"/>
      <c r="AX231" s="618"/>
      <c r="AY231" s="613"/>
      <c r="AZ231" s="615"/>
      <c r="BA231" s="619"/>
      <c r="BB231" s="689"/>
      <c r="BC231" s="722"/>
    </row>
    <row r="232" spans="1:55" ht="49.5" hidden="1" customHeight="1" thickBot="1">
      <c r="A232" s="2232" t="s">
        <v>70</v>
      </c>
      <c r="B232" s="2233"/>
      <c r="C232" s="2233"/>
      <c r="D232" s="2233"/>
      <c r="E232" s="2234"/>
      <c r="F232" s="2167"/>
      <c r="G232" s="1184" t="s">
        <v>49</v>
      </c>
      <c r="H232" s="1468"/>
      <c r="I232" s="427"/>
      <c r="J232" s="483"/>
      <c r="K232" s="483"/>
      <c r="L232" s="425"/>
      <c r="M232" s="425"/>
      <c r="N232" s="572"/>
      <c r="O232" s="425"/>
      <c r="P232" s="425"/>
      <c r="Q232" s="483"/>
      <c r="R232" s="425"/>
      <c r="S232" s="570"/>
      <c r="T232" s="568"/>
      <c r="U232" s="566"/>
      <c r="V232" s="567"/>
      <c r="W232" s="568"/>
      <c r="X232" s="566"/>
      <c r="Y232" s="570"/>
      <c r="Z232" s="568"/>
      <c r="AA232" s="567"/>
      <c r="AB232" s="567"/>
      <c r="AC232" s="568"/>
      <c r="AD232" s="570"/>
      <c r="AE232" s="568"/>
      <c r="AF232" s="568"/>
      <c r="AG232" s="570"/>
      <c r="AH232" s="568"/>
      <c r="AI232" s="568"/>
      <c r="AJ232" s="567"/>
      <c r="AK232" s="568"/>
      <c r="AL232" s="566"/>
      <c r="AM232" s="567"/>
      <c r="AN232" s="568"/>
      <c r="AO232" s="568"/>
      <c r="AP232" s="568"/>
      <c r="AQ232" s="568"/>
      <c r="AR232" s="566"/>
      <c r="AS232" s="569"/>
      <c r="AT232" s="566"/>
      <c r="AU232" s="567"/>
      <c r="AV232" s="568"/>
      <c r="AW232" s="570"/>
      <c r="AX232" s="568"/>
      <c r="AY232" s="566"/>
      <c r="AZ232" s="571"/>
      <c r="BA232" s="572"/>
      <c r="BB232" s="573"/>
      <c r="BC232" s="574"/>
    </row>
    <row r="233" spans="1:55" ht="49.5" hidden="1" customHeight="1" thickBot="1">
      <c r="A233" s="2235"/>
      <c r="B233" s="2236"/>
      <c r="C233" s="2236"/>
      <c r="D233" s="2236"/>
      <c r="E233" s="2237"/>
      <c r="F233" s="2168"/>
      <c r="G233" s="1185" t="s">
        <v>48</v>
      </c>
      <c r="H233" s="1463"/>
      <c r="I233" s="287"/>
      <c r="J233" s="298"/>
      <c r="K233" s="298"/>
      <c r="L233" s="286"/>
      <c r="M233" s="286"/>
      <c r="N233" s="1170"/>
      <c r="O233" s="286"/>
      <c r="P233" s="286"/>
      <c r="Q233" s="298"/>
      <c r="R233" s="286"/>
      <c r="S233" s="335"/>
      <c r="T233" s="280"/>
      <c r="U233" s="283"/>
      <c r="V233" s="282"/>
      <c r="W233" s="277"/>
      <c r="X233" s="276"/>
      <c r="Y233" s="335"/>
      <c r="Z233" s="280"/>
      <c r="AA233" s="282"/>
      <c r="AB233" s="282"/>
      <c r="AC233" s="280"/>
      <c r="AD233" s="335"/>
      <c r="AE233" s="280"/>
      <c r="AF233" s="277"/>
      <c r="AG233" s="274"/>
      <c r="AH233" s="277"/>
      <c r="AI233" s="277"/>
      <c r="AJ233" s="282"/>
      <c r="AK233" s="277"/>
      <c r="AL233" s="276"/>
      <c r="AM233" s="278"/>
      <c r="AN233" s="277"/>
      <c r="AO233" s="277"/>
      <c r="AP233" s="277"/>
      <c r="AQ233" s="277"/>
      <c r="AR233" s="276"/>
      <c r="AS233" s="279"/>
      <c r="AT233" s="276"/>
      <c r="AU233" s="278"/>
      <c r="AV233" s="277"/>
      <c r="AW233" s="274"/>
      <c r="AX233" s="277"/>
      <c r="AY233" s="276"/>
      <c r="AZ233" s="275"/>
      <c r="BA233" s="274"/>
      <c r="BB233" s="273"/>
      <c r="BC233" s="186"/>
    </row>
    <row r="234" spans="1:55" ht="49.5" hidden="1" customHeight="1" thickBot="1">
      <c r="A234" s="2238"/>
      <c r="B234" s="2239"/>
      <c r="C234" s="2239"/>
      <c r="D234" s="2239"/>
      <c r="E234" s="2240"/>
      <c r="F234" s="2169"/>
      <c r="G234" s="1186" t="s">
        <v>45</v>
      </c>
      <c r="H234" s="1464"/>
      <c r="I234" s="272"/>
      <c r="J234" s="271"/>
      <c r="K234" s="271"/>
      <c r="L234" s="270"/>
      <c r="M234" s="270"/>
      <c r="N234" s="1339"/>
      <c r="O234" s="270"/>
      <c r="P234" s="270"/>
      <c r="Q234" s="271"/>
      <c r="R234" s="270"/>
      <c r="S234" s="575"/>
      <c r="T234" s="265"/>
      <c r="U234" s="267"/>
      <c r="V234" s="266"/>
      <c r="W234" s="265"/>
      <c r="X234" s="267"/>
      <c r="Y234" s="575"/>
      <c r="Z234" s="265"/>
      <c r="AA234" s="266"/>
      <c r="AB234" s="266"/>
      <c r="AC234" s="265"/>
      <c r="AD234" s="575"/>
      <c r="AE234" s="265"/>
      <c r="AF234" s="265"/>
      <c r="AG234" s="575"/>
      <c r="AH234" s="265"/>
      <c r="AI234" s="265"/>
      <c r="AJ234" s="266"/>
      <c r="AK234" s="265"/>
      <c r="AL234" s="267"/>
      <c r="AM234" s="266"/>
      <c r="AN234" s="265"/>
      <c r="AO234" s="265"/>
      <c r="AP234" s="265"/>
      <c r="AQ234" s="265"/>
      <c r="AR234" s="267"/>
      <c r="AS234" s="268"/>
      <c r="AT234" s="267"/>
      <c r="AU234" s="266"/>
      <c r="AV234" s="265"/>
      <c r="AW234" s="575"/>
      <c r="AX234" s="265"/>
      <c r="AY234" s="267"/>
      <c r="AZ234" s="269"/>
      <c r="BA234" s="575"/>
      <c r="BB234" s="576"/>
      <c r="BC234" s="577"/>
    </row>
    <row r="235" spans="1:55" ht="49.5" hidden="1" customHeight="1" thickBot="1">
      <c r="A235" s="2139"/>
      <c r="B235" s="2140"/>
      <c r="C235" s="2144" t="s">
        <v>43</v>
      </c>
      <c r="D235" s="2144"/>
      <c r="E235" s="2145"/>
      <c r="F235" s="2146"/>
      <c r="G235" s="2144"/>
      <c r="H235" s="1465"/>
      <c r="I235" s="255"/>
      <c r="J235" s="257"/>
      <c r="K235" s="257"/>
      <c r="L235" s="256"/>
      <c r="M235" s="256"/>
      <c r="N235" s="1171"/>
      <c r="O235" s="256"/>
      <c r="P235" s="256"/>
      <c r="Q235" s="257"/>
      <c r="R235" s="256"/>
      <c r="S235" s="585"/>
      <c r="T235" s="582"/>
      <c r="U235" s="579"/>
      <c r="V235" s="580"/>
      <c r="W235" s="582"/>
      <c r="X235" s="579"/>
      <c r="Y235" s="1171"/>
      <c r="Z235" s="256"/>
      <c r="AA235" s="257"/>
      <c r="AB235" s="580"/>
      <c r="AC235" s="582"/>
      <c r="AD235" s="585"/>
      <c r="AE235" s="582"/>
      <c r="AF235" s="582"/>
      <c r="AG235" s="585"/>
      <c r="AH235" s="582"/>
      <c r="AI235" s="582"/>
      <c r="AJ235" s="580"/>
      <c r="AK235" s="582"/>
      <c r="AL235" s="579"/>
      <c r="AM235" s="580"/>
      <c r="AN235" s="582"/>
      <c r="AO235" s="582"/>
      <c r="AP235" s="582"/>
      <c r="AQ235" s="582"/>
      <c r="AR235" s="579"/>
      <c r="AS235" s="578"/>
      <c r="AT235" s="579"/>
      <c r="AU235" s="580"/>
      <c r="AV235" s="582"/>
      <c r="AW235" s="585"/>
      <c r="AX235" s="582"/>
      <c r="AY235" s="579"/>
      <c r="AZ235" s="581"/>
      <c r="BA235" s="585"/>
      <c r="BB235" s="586"/>
      <c r="BC235" s="166"/>
    </row>
    <row r="236" spans="1:55" ht="49.5" hidden="1" customHeight="1" thickBot="1">
      <c r="A236" s="2141"/>
      <c r="B236" s="2142"/>
      <c r="C236" s="2148" t="s">
        <v>42</v>
      </c>
      <c r="D236" s="2148"/>
      <c r="E236" s="2149"/>
      <c r="F236" s="2141"/>
      <c r="G236" s="2102"/>
      <c r="H236" s="1466"/>
      <c r="I236" s="245"/>
      <c r="J236" s="247"/>
      <c r="K236" s="247"/>
      <c r="L236" s="246"/>
      <c r="M236" s="246"/>
      <c r="N236" s="420"/>
      <c r="O236" s="246"/>
      <c r="P236" s="246"/>
      <c r="Q236" s="247"/>
      <c r="R236" s="246"/>
      <c r="S236" s="1544"/>
      <c r="T236" s="332"/>
      <c r="U236" s="1113"/>
      <c r="V236" s="333"/>
      <c r="W236" s="332"/>
      <c r="X236" s="1113"/>
      <c r="Y236" s="420"/>
      <c r="Z236" s="246"/>
      <c r="AA236" s="247"/>
      <c r="AB236" s="333"/>
      <c r="AC236" s="332"/>
      <c r="AD236" s="437"/>
      <c r="AE236" s="332"/>
      <c r="AF236" s="332"/>
      <c r="AG236" s="437"/>
      <c r="AH236" s="332"/>
      <c r="AI236" s="332"/>
      <c r="AJ236" s="333"/>
      <c r="AK236" s="332"/>
      <c r="AL236" s="1113"/>
      <c r="AM236" s="333"/>
      <c r="AN236" s="332"/>
      <c r="AO236" s="332"/>
      <c r="AP236" s="332"/>
      <c r="AQ236" s="332"/>
      <c r="AR236" s="1113"/>
      <c r="AS236" s="331"/>
      <c r="AT236" s="1113"/>
      <c r="AU236" s="333"/>
      <c r="AV236" s="332"/>
      <c r="AW236" s="437"/>
      <c r="AX236" s="332"/>
      <c r="AY236" s="1113"/>
      <c r="AZ236" s="1112"/>
      <c r="BA236" s="437"/>
      <c r="BB236" s="1114"/>
      <c r="BC236" s="627"/>
    </row>
    <row r="237" spans="1:55" ht="49.5" hidden="1" customHeight="1" thickBot="1">
      <c r="A237" s="2098"/>
      <c r="B237" s="2143"/>
      <c r="C237" s="2150" t="s">
        <v>41</v>
      </c>
      <c r="D237" s="2150"/>
      <c r="E237" s="2151"/>
      <c r="F237" s="2152"/>
      <c r="G237" s="2181"/>
      <c r="H237" s="1467"/>
      <c r="I237" s="236"/>
      <c r="J237" s="238"/>
      <c r="K237" s="238"/>
      <c r="L237" s="237"/>
      <c r="M237" s="237"/>
      <c r="N237" s="350"/>
      <c r="O237" s="237"/>
      <c r="P237" s="237"/>
      <c r="Q237" s="238"/>
      <c r="R237" s="237"/>
      <c r="S237" s="619"/>
      <c r="T237" s="618"/>
      <c r="U237" s="613"/>
      <c r="V237" s="614"/>
      <c r="W237" s="618"/>
      <c r="X237" s="405"/>
      <c r="Y237" s="403"/>
      <c r="Z237" s="618"/>
      <c r="AA237" s="614"/>
      <c r="AB237" s="614"/>
      <c r="AC237" s="618"/>
      <c r="AD237" s="619"/>
      <c r="AE237" s="618"/>
      <c r="AF237" s="618"/>
      <c r="AG237" s="619"/>
      <c r="AH237" s="618"/>
      <c r="AI237" s="618"/>
      <c r="AJ237" s="614"/>
      <c r="AK237" s="618"/>
      <c r="AL237" s="613"/>
      <c r="AM237" s="614"/>
      <c r="AN237" s="618"/>
      <c r="AO237" s="618"/>
      <c r="AP237" s="618"/>
      <c r="AQ237" s="618"/>
      <c r="AR237" s="613"/>
      <c r="AS237" s="616"/>
      <c r="AT237" s="613"/>
      <c r="AU237" s="614"/>
      <c r="AV237" s="618"/>
      <c r="AW237" s="619"/>
      <c r="AX237" s="618"/>
      <c r="AY237" s="613"/>
      <c r="AZ237" s="615"/>
      <c r="BA237" s="619"/>
      <c r="BB237" s="620"/>
      <c r="BC237" s="708"/>
    </row>
    <row r="238" spans="1:55" ht="49.5" hidden="1" customHeight="1" thickBot="1">
      <c r="A238" s="2223" t="s">
        <v>78</v>
      </c>
      <c r="B238" s="2224"/>
      <c r="C238" s="2224"/>
      <c r="D238" s="2224"/>
      <c r="E238" s="2225"/>
      <c r="F238" s="2167"/>
      <c r="G238" s="1184" t="s">
        <v>49</v>
      </c>
      <c r="H238" s="1468"/>
      <c r="I238" s="427"/>
      <c r="J238" s="483"/>
      <c r="K238" s="483"/>
      <c r="L238" s="425"/>
      <c r="M238" s="425"/>
      <c r="N238" s="572"/>
      <c r="O238" s="425"/>
      <c r="P238" s="425"/>
      <c r="Q238" s="483"/>
      <c r="R238" s="425"/>
      <c r="S238" s="570"/>
      <c r="T238" s="568"/>
      <c r="U238" s="566"/>
      <c r="V238" s="563"/>
      <c r="W238" s="1506"/>
      <c r="X238" s="566"/>
      <c r="Y238" s="570"/>
      <c r="Z238" s="568"/>
      <c r="AA238" s="567"/>
      <c r="AB238" s="567"/>
      <c r="AC238" s="568"/>
      <c r="AD238" s="570"/>
      <c r="AE238" s="568"/>
      <c r="AF238" s="568"/>
      <c r="AG238" s="570"/>
      <c r="AH238" s="568"/>
      <c r="AI238" s="568"/>
      <c r="AJ238" s="567"/>
      <c r="AK238" s="568"/>
      <c r="AL238" s="566"/>
      <c r="AM238" s="567"/>
      <c r="AN238" s="568"/>
      <c r="AO238" s="568"/>
      <c r="AP238" s="568"/>
      <c r="AQ238" s="568"/>
      <c r="AR238" s="566"/>
      <c r="AS238" s="569"/>
      <c r="AT238" s="566"/>
      <c r="AU238" s="567"/>
      <c r="AV238" s="568"/>
      <c r="AW238" s="570"/>
      <c r="AX238" s="568"/>
      <c r="AY238" s="566"/>
      <c r="AZ238" s="571"/>
      <c r="BA238" s="572"/>
      <c r="BB238" s="573"/>
      <c r="BC238" s="574"/>
    </row>
    <row r="239" spans="1:55" ht="49.5" hidden="1" customHeight="1" thickBot="1">
      <c r="A239" s="2226"/>
      <c r="B239" s="2227"/>
      <c r="C239" s="2227"/>
      <c r="D239" s="2227"/>
      <c r="E239" s="2228"/>
      <c r="F239" s="2168"/>
      <c r="G239" s="1185" t="s">
        <v>48</v>
      </c>
      <c r="H239" s="1463"/>
      <c r="I239" s="287"/>
      <c r="J239" s="488"/>
      <c r="K239" s="298"/>
      <c r="L239" s="487"/>
      <c r="M239" s="286"/>
      <c r="N239" s="1170"/>
      <c r="O239" s="487"/>
      <c r="P239" s="286"/>
      <c r="Q239" s="488"/>
      <c r="R239" s="487"/>
      <c r="S239" s="335"/>
      <c r="T239" s="277"/>
      <c r="U239" s="276"/>
      <c r="V239" s="282"/>
      <c r="W239" s="277"/>
      <c r="X239" s="276"/>
      <c r="Y239" s="335"/>
      <c r="Z239" s="277"/>
      <c r="AA239" s="278"/>
      <c r="AB239" s="282"/>
      <c r="AC239" s="277"/>
      <c r="AD239" s="274"/>
      <c r="AE239" s="280"/>
      <c r="AF239" s="277"/>
      <c r="AG239" s="274"/>
      <c r="AH239" s="277"/>
      <c r="AI239" s="277"/>
      <c r="AJ239" s="282"/>
      <c r="AK239" s="277"/>
      <c r="AL239" s="276"/>
      <c r="AM239" s="278"/>
      <c r="AN239" s="277"/>
      <c r="AO239" s="277"/>
      <c r="AP239" s="277"/>
      <c r="AQ239" s="277"/>
      <c r="AR239" s="276"/>
      <c r="AS239" s="279"/>
      <c r="AT239" s="276"/>
      <c r="AU239" s="278"/>
      <c r="AV239" s="277"/>
      <c r="AW239" s="274"/>
      <c r="AX239" s="277"/>
      <c r="AY239" s="276"/>
      <c r="AZ239" s="275"/>
      <c r="BA239" s="274"/>
      <c r="BB239" s="273"/>
      <c r="BC239" s="186"/>
    </row>
    <row r="240" spans="1:55" ht="49.5" hidden="1" customHeight="1" thickBot="1">
      <c r="A240" s="2229"/>
      <c r="B240" s="2230"/>
      <c r="C240" s="2230"/>
      <c r="D240" s="2230"/>
      <c r="E240" s="2231"/>
      <c r="F240" s="2169"/>
      <c r="G240" s="1186" t="s">
        <v>45</v>
      </c>
      <c r="H240" s="1464"/>
      <c r="I240" s="272"/>
      <c r="J240" s="271"/>
      <c r="K240" s="271"/>
      <c r="L240" s="270"/>
      <c r="M240" s="270"/>
      <c r="N240" s="1339"/>
      <c r="O240" s="270"/>
      <c r="P240" s="270"/>
      <c r="Q240" s="271"/>
      <c r="R240" s="270"/>
      <c r="S240" s="575"/>
      <c r="T240" s="265"/>
      <c r="U240" s="267"/>
      <c r="V240" s="266"/>
      <c r="W240" s="265"/>
      <c r="X240" s="267"/>
      <c r="Y240" s="575"/>
      <c r="Z240" s="265"/>
      <c r="AA240" s="266"/>
      <c r="AB240" s="266"/>
      <c r="AC240" s="265"/>
      <c r="AD240" s="575"/>
      <c r="AE240" s="265"/>
      <c r="AF240" s="265"/>
      <c r="AG240" s="575"/>
      <c r="AH240" s="265"/>
      <c r="AI240" s="265"/>
      <c r="AJ240" s="266"/>
      <c r="AK240" s="265"/>
      <c r="AL240" s="267"/>
      <c r="AM240" s="266"/>
      <c r="AN240" s="265"/>
      <c r="AO240" s="265"/>
      <c r="AP240" s="265"/>
      <c r="AQ240" s="265"/>
      <c r="AR240" s="267"/>
      <c r="AS240" s="268"/>
      <c r="AT240" s="267"/>
      <c r="AU240" s="266"/>
      <c r="AV240" s="265"/>
      <c r="AW240" s="575"/>
      <c r="AX240" s="265"/>
      <c r="AY240" s="267"/>
      <c r="AZ240" s="269"/>
      <c r="BA240" s="575"/>
      <c r="BB240" s="576"/>
      <c r="BC240" s="577"/>
    </row>
    <row r="241" spans="1:55" ht="49.5" hidden="1" customHeight="1" thickBot="1">
      <c r="A241" s="2139"/>
      <c r="B241" s="2140"/>
      <c r="C241" s="2144" t="s">
        <v>43</v>
      </c>
      <c r="D241" s="2144"/>
      <c r="E241" s="2145"/>
      <c r="F241" s="2146"/>
      <c r="G241" s="2144"/>
      <c r="H241" s="1465"/>
      <c r="I241" s="255"/>
      <c r="J241" s="257"/>
      <c r="K241" s="257"/>
      <c r="L241" s="256"/>
      <c r="M241" s="256"/>
      <c r="N241" s="1171"/>
      <c r="O241" s="256"/>
      <c r="P241" s="256"/>
      <c r="Q241" s="257"/>
      <c r="R241" s="256"/>
      <c r="S241" s="585"/>
      <c r="T241" s="582"/>
      <c r="U241" s="579"/>
      <c r="V241" s="580"/>
      <c r="W241" s="582"/>
      <c r="X241" s="579"/>
      <c r="Y241" s="1171"/>
      <c r="Z241" s="256"/>
      <c r="AA241" s="257"/>
      <c r="AB241" s="580"/>
      <c r="AC241" s="582"/>
      <c r="AD241" s="585"/>
      <c r="AE241" s="582"/>
      <c r="AF241" s="582"/>
      <c r="AG241" s="585"/>
      <c r="AH241" s="582"/>
      <c r="AI241" s="582"/>
      <c r="AJ241" s="580"/>
      <c r="AK241" s="582"/>
      <c r="AL241" s="579"/>
      <c r="AM241" s="580"/>
      <c r="AN241" s="582"/>
      <c r="AO241" s="582"/>
      <c r="AP241" s="582"/>
      <c r="AQ241" s="582"/>
      <c r="AR241" s="579"/>
      <c r="AS241" s="578"/>
      <c r="AT241" s="579"/>
      <c r="AU241" s="580"/>
      <c r="AV241" s="582"/>
      <c r="AW241" s="585"/>
      <c r="AX241" s="582"/>
      <c r="AY241" s="579"/>
      <c r="AZ241" s="581"/>
      <c r="BA241" s="585"/>
      <c r="BB241" s="586"/>
      <c r="BC241" s="166"/>
    </row>
    <row r="242" spans="1:55" ht="49.5" hidden="1" customHeight="1" thickBot="1">
      <c r="A242" s="2141"/>
      <c r="B242" s="2142"/>
      <c r="C242" s="2148" t="s">
        <v>42</v>
      </c>
      <c r="D242" s="2148"/>
      <c r="E242" s="2149"/>
      <c r="F242" s="2141"/>
      <c r="G242" s="2102"/>
      <c r="H242" s="1466"/>
      <c r="I242" s="245"/>
      <c r="J242" s="247"/>
      <c r="K242" s="247"/>
      <c r="L242" s="246"/>
      <c r="M242" s="246"/>
      <c r="N242" s="420"/>
      <c r="O242" s="246"/>
      <c r="P242" s="246"/>
      <c r="Q242" s="247"/>
      <c r="R242" s="246"/>
      <c r="S242" s="1544"/>
      <c r="T242" s="1507"/>
      <c r="U242" s="1113"/>
      <c r="V242" s="333"/>
      <c r="W242" s="332"/>
      <c r="X242" s="1113"/>
      <c r="Y242" s="420"/>
      <c r="Z242" s="246"/>
      <c r="AA242" s="247"/>
      <c r="AB242" s="333"/>
      <c r="AC242" s="332"/>
      <c r="AD242" s="437"/>
      <c r="AE242" s="332"/>
      <c r="AF242" s="332"/>
      <c r="AG242" s="437"/>
      <c r="AH242" s="332"/>
      <c r="AI242" s="332"/>
      <c r="AJ242" s="333"/>
      <c r="AK242" s="332"/>
      <c r="AL242" s="1113"/>
      <c r="AM242" s="333"/>
      <c r="AN242" s="332"/>
      <c r="AO242" s="332"/>
      <c r="AP242" s="332"/>
      <c r="AQ242" s="332"/>
      <c r="AR242" s="1113"/>
      <c r="AS242" s="331"/>
      <c r="AT242" s="1113"/>
      <c r="AU242" s="333"/>
      <c r="AV242" s="332"/>
      <c r="AW242" s="437"/>
      <c r="AX242" s="332"/>
      <c r="AY242" s="1113"/>
      <c r="AZ242" s="1112"/>
      <c r="BA242" s="437"/>
      <c r="BB242" s="1114"/>
      <c r="BC242" s="627"/>
    </row>
    <row r="243" spans="1:55" ht="49.5" hidden="1" customHeight="1" thickBot="1">
      <c r="A243" s="2098"/>
      <c r="B243" s="2143"/>
      <c r="C243" s="2150" t="s">
        <v>41</v>
      </c>
      <c r="D243" s="2150"/>
      <c r="E243" s="2151"/>
      <c r="F243" s="2152"/>
      <c r="G243" s="2181"/>
      <c r="H243" s="1467"/>
      <c r="I243" s="236"/>
      <c r="J243" s="238"/>
      <c r="K243" s="238"/>
      <c r="L243" s="237"/>
      <c r="M243" s="237"/>
      <c r="N243" s="350"/>
      <c r="O243" s="237"/>
      <c r="P243" s="237"/>
      <c r="Q243" s="238"/>
      <c r="R243" s="237"/>
      <c r="S243" s="619"/>
      <c r="T243" s="618"/>
      <c r="U243" s="613"/>
      <c r="V243" s="614"/>
      <c r="W243" s="618"/>
      <c r="X243" s="405"/>
      <c r="Y243" s="403"/>
      <c r="Z243" s="618"/>
      <c r="AA243" s="614"/>
      <c r="AB243" s="614"/>
      <c r="AC243" s="618"/>
      <c r="AD243" s="619"/>
      <c r="AE243" s="618"/>
      <c r="AF243" s="618"/>
      <c r="AG243" s="619"/>
      <c r="AH243" s="618"/>
      <c r="AI243" s="618"/>
      <c r="AJ243" s="614"/>
      <c r="AK243" s="618"/>
      <c r="AL243" s="613"/>
      <c r="AM243" s="614"/>
      <c r="AN243" s="618"/>
      <c r="AO243" s="618"/>
      <c r="AP243" s="618"/>
      <c r="AQ243" s="618"/>
      <c r="AR243" s="613"/>
      <c r="AS243" s="616"/>
      <c r="AT243" s="613"/>
      <c r="AU243" s="614"/>
      <c r="AV243" s="618"/>
      <c r="AW243" s="619"/>
      <c r="AX243" s="618"/>
      <c r="AY243" s="613"/>
      <c r="AZ243" s="615"/>
      <c r="BA243" s="619"/>
      <c r="BB243" s="620"/>
      <c r="BC243" s="708"/>
    </row>
    <row r="244" spans="1:55" ht="49.5" hidden="1" customHeight="1" thickBot="1">
      <c r="A244" s="2223" t="s">
        <v>80</v>
      </c>
      <c r="B244" s="2224"/>
      <c r="C244" s="2224"/>
      <c r="D244" s="2224"/>
      <c r="E244" s="2225"/>
      <c r="F244" s="2167"/>
      <c r="G244" s="1184" t="s">
        <v>49</v>
      </c>
      <c r="H244" s="1468"/>
      <c r="I244" s="427"/>
      <c r="J244" s="483"/>
      <c r="K244" s="483"/>
      <c r="L244" s="425"/>
      <c r="M244" s="425"/>
      <c r="N244" s="572"/>
      <c r="O244" s="425"/>
      <c r="P244" s="425"/>
      <c r="Q244" s="483"/>
      <c r="R244" s="425"/>
      <c r="S244" s="570"/>
      <c r="T244" s="568"/>
      <c r="U244" s="566"/>
      <c r="V244" s="563"/>
      <c r="W244" s="1506"/>
      <c r="X244" s="566"/>
      <c r="Y244" s="570"/>
      <c r="Z244" s="568"/>
      <c r="AA244" s="567"/>
      <c r="AB244" s="567"/>
      <c r="AC244" s="568"/>
      <c r="AD244" s="570"/>
      <c r="AE244" s="568"/>
      <c r="AF244" s="568"/>
      <c r="AG244" s="570"/>
      <c r="AH244" s="568"/>
      <c r="AI244" s="568"/>
      <c r="AJ244" s="567"/>
      <c r="AK244" s="568"/>
      <c r="AL244" s="566"/>
      <c r="AM244" s="567"/>
      <c r="AN244" s="568"/>
      <c r="AO244" s="568"/>
      <c r="AP244" s="568"/>
      <c r="AQ244" s="568"/>
      <c r="AR244" s="566"/>
      <c r="AS244" s="569"/>
      <c r="AT244" s="566"/>
      <c r="AU244" s="567"/>
      <c r="AV244" s="568"/>
      <c r="AW244" s="570"/>
      <c r="AX244" s="568"/>
      <c r="AY244" s="566"/>
      <c r="AZ244" s="571"/>
      <c r="BA244" s="572"/>
      <c r="BB244" s="573"/>
      <c r="BC244" s="574"/>
    </row>
    <row r="245" spans="1:55" ht="49.5" hidden="1" customHeight="1" thickBot="1">
      <c r="A245" s="2226"/>
      <c r="B245" s="2227"/>
      <c r="C245" s="2227"/>
      <c r="D245" s="2227"/>
      <c r="E245" s="2228"/>
      <c r="F245" s="2168"/>
      <c r="G245" s="1185" t="s">
        <v>48</v>
      </c>
      <c r="H245" s="1463"/>
      <c r="I245" s="287"/>
      <c r="J245" s="488"/>
      <c r="K245" s="298"/>
      <c r="L245" s="487"/>
      <c r="M245" s="286"/>
      <c r="N245" s="1170"/>
      <c r="O245" s="487"/>
      <c r="P245" s="286"/>
      <c r="Q245" s="488"/>
      <c r="R245" s="487"/>
      <c r="S245" s="335"/>
      <c r="T245" s="277"/>
      <c r="U245" s="276"/>
      <c r="V245" s="278"/>
      <c r="W245" s="280"/>
      <c r="X245" s="276"/>
      <c r="Y245" s="335"/>
      <c r="Z245" s="277"/>
      <c r="AA245" s="278"/>
      <c r="AB245" s="282"/>
      <c r="AC245" s="277"/>
      <c r="AD245" s="274"/>
      <c r="AE245" s="280"/>
      <c r="AF245" s="277"/>
      <c r="AG245" s="274"/>
      <c r="AH245" s="277"/>
      <c r="AI245" s="277"/>
      <c r="AJ245" s="282"/>
      <c r="AK245" s="277"/>
      <c r="AL245" s="276"/>
      <c r="AM245" s="278"/>
      <c r="AN245" s="277"/>
      <c r="AO245" s="277"/>
      <c r="AP245" s="277"/>
      <c r="AQ245" s="277"/>
      <c r="AR245" s="276"/>
      <c r="AS245" s="279"/>
      <c r="AT245" s="276"/>
      <c r="AU245" s="278"/>
      <c r="AV245" s="277"/>
      <c r="AW245" s="274"/>
      <c r="AX245" s="277"/>
      <c r="AY245" s="276"/>
      <c r="AZ245" s="275"/>
      <c r="BA245" s="274"/>
      <c r="BB245" s="273"/>
      <c r="BC245" s="186"/>
    </row>
    <row r="246" spans="1:55" ht="49.5" hidden="1" customHeight="1" thickBot="1">
      <c r="A246" s="2229"/>
      <c r="B246" s="2230"/>
      <c r="C246" s="2230"/>
      <c r="D246" s="2230"/>
      <c r="E246" s="2231"/>
      <c r="F246" s="2169"/>
      <c r="G246" s="1186" t="s">
        <v>45</v>
      </c>
      <c r="H246" s="1464"/>
      <c r="I246" s="272"/>
      <c r="J246" s="271"/>
      <c r="K246" s="271"/>
      <c r="L246" s="270"/>
      <c r="M246" s="270"/>
      <c r="N246" s="1339"/>
      <c r="O246" s="270"/>
      <c r="P246" s="270"/>
      <c r="Q246" s="271"/>
      <c r="R246" s="270"/>
      <c r="S246" s="575"/>
      <c r="T246" s="265"/>
      <c r="U246" s="267"/>
      <c r="V246" s="266"/>
      <c r="W246" s="265"/>
      <c r="X246" s="267"/>
      <c r="Y246" s="575"/>
      <c r="Z246" s="265"/>
      <c r="AA246" s="266"/>
      <c r="AB246" s="266"/>
      <c r="AC246" s="265"/>
      <c r="AD246" s="575"/>
      <c r="AE246" s="265"/>
      <c r="AF246" s="265"/>
      <c r="AG246" s="575"/>
      <c r="AH246" s="265"/>
      <c r="AI246" s="265"/>
      <c r="AJ246" s="266"/>
      <c r="AK246" s="265"/>
      <c r="AL246" s="267"/>
      <c r="AM246" s="266"/>
      <c r="AN246" s="265"/>
      <c r="AO246" s="265"/>
      <c r="AP246" s="265"/>
      <c r="AQ246" s="265"/>
      <c r="AR246" s="267"/>
      <c r="AS246" s="268"/>
      <c r="AT246" s="267"/>
      <c r="AU246" s="266"/>
      <c r="AV246" s="265"/>
      <c r="AW246" s="575"/>
      <c r="AX246" s="265"/>
      <c r="AY246" s="267"/>
      <c r="AZ246" s="269"/>
      <c r="BA246" s="575"/>
      <c r="BB246" s="576"/>
      <c r="BC246" s="577"/>
    </row>
    <row r="247" spans="1:55" ht="49.5" hidden="1" customHeight="1" thickBot="1">
      <c r="A247" s="2139"/>
      <c r="B247" s="2140"/>
      <c r="C247" s="2144" t="s">
        <v>43</v>
      </c>
      <c r="D247" s="2144"/>
      <c r="E247" s="2145"/>
      <c r="F247" s="2146"/>
      <c r="G247" s="2144"/>
      <c r="H247" s="1465"/>
      <c r="I247" s="255"/>
      <c r="J247" s="257"/>
      <c r="K247" s="257"/>
      <c r="L247" s="256"/>
      <c r="M247" s="256"/>
      <c r="N247" s="1171"/>
      <c r="O247" s="256"/>
      <c r="P247" s="256"/>
      <c r="Q247" s="257"/>
      <c r="R247" s="256"/>
      <c r="S247" s="585"/>
      <c r="T247" s="582"/>
      <c r="U247" s="579"/>
      <c r="V247" s="580"/>
      <c r="W247" s="582"/>
      <c r="X247" s="579"/>
      <c r="Y247" s="1171"/>
      <c r="Z247" s="256"/>
      <c r="AA247" s="257"/>
      <c r="AB247" s="580"/>
      <c r="AC247" s="582"/>
      <c r="AD247" s="585"/>
      <c r="AE247" s="582"/>
      <c r="AF247" s="582"/>
      <c r="AG247" s="585"/>
      <c r="AH247" s="582"/>
      <c r="AI247" s="582"/>
      <c r="AJ247" s="580"/>
      <c r="AK247" s="582"/>
      <c r="AL247" s="579"/>
      <c r="AM247" s="580"/>
      <c r="AN247" s="582"/>
      <c r="AO247" s="582"/>
      <c r="AP247" s="582"/>
      <c r="AQ247" s="582"/>
      <c r="AR247" s="579"/>
      <c r="AS247" s="578"/>
      <c r="AT247" s="579"/>
      <c r="AU247" s="580"/>
      <c r="AV247" s="582"/>
      <c r="AW247" s="585"/>
      <c r="AX247" s="582"/>
      <c r="AY247" s="579"/>
      <c r="AZ247" s="581"/>
      <c r="BA247" s="585"/>
      <c r="BB247" s="586"/>
      <c r="BC247" s="166"/>
    </row>
    <row r="248" spans="1:55" ht="49.5" hidden="1" customHeight="1" thickBot="1">
      <c r="A248" s="2141"/>
      <c r="B248" s="2142"/>
      <c r="C248" s="2148" t="s">
        <v>42</v>
      </c>
      <c r="D248" s="2148"/>
      <c r="E248" s="2149"/>
      <c r="F248" s="2141"/>
      <c r="G248" s="2102"/>
      <c r="H248" s="1466"/>
      <c r="I248" s="245"/>
      <c r="J248" s="247"/>
      <c r="K248" s="247"/>
      <c r="L248" s="246"/>
      <c r="M248" s="246"/>
      <c r="N248" s="420"/>
      <c r="O248" s="246"/>
      <c r="P248" s="246"/>
      <c r="Q248" s="247"/>
      <c r="R248" s="246"/>
      <c r="S248" s="1544"/>
      <c r="T248" s="1507"/>
      <c r="U248" s="1113"/>
      <c r="V248" s="333"/>
      <c r="W248" s="332"/>
      <c r="X248" s="1113"/>
      <c r="Y248" s="420"/>
      <c r="Z248" s="246"/>
      <c r="AA248" s="247"/>
      <c r="AB248" s="333"/>
      <c r="AC248" s="332"/>
      <c r="AD248" s="437"/>
      <c r="AE248" s="332"/>
      <c r="AF248" s="332"/>
      <c r="AG248" s="437"/>
      <c r="AH248" s="332"/>
      <c r="AI248" s="332"/>
      <c r="AJ248" s="333"/>
      <c r="AK248" s="332"/>
      <c r="AL248" s="1113"/>
      <c r="AM248" s="333"/>
      <c r="AN248" s="332"/>
      <c r="AO248" s="332"/>
      <c r="AP248" s="332"/>
      <c r="AQ248" s="332"/>
      <c r="AR248" s="1113"/>
      <c r="AS248" s="331"/>
      <c r="AT248" s="1113"/>
      <c r="AU248" s="333"/>
      <c r="AV248" s="332"/>
      <c r="AW248" s="437"/>
      <c r="AX248" s="332"/>
      <c r="AY248" s="1113"/>
      <c r="AZ248" s="1112"/>
      <c r="BA248" s="437"/>
      <c r="BB248" s="1114"/>
      <c r="BC248" s="627"/>
    </row>
    <row r="249" spans="1:55" ht="49.5" hidden="1" customHeight="1" thickBot="1">
      <c r="A249" s="2098"/>
      <c r="B249" s="2143"/>
      <c r="C249" s="2150" t="s">
        <v>41</v>
      </c>
      <c r="D249" s="2150"/>
      <c r="E249" s="2151"/>
      <c r="F249" s="2152"/>
      <c r="G249" s="2181"/>
      <c r="H249" s="1467"/>
      <c r="I249" s="236"/>
      <c r="J249" s="238"/>
      <c r="K249" s="238"/>
      <c r="L249" s="237"/>
      <c r="M249" s="237"/>
      <c r="N249" s="350"/>
      <c r="O249" s="237"/>
      <c r="P249" s="237"/>
      <c r="Q249" s="238"/>
      <c r="R249" s="237"/>
      <c r="S249" s="619"/>
      <c r="T249" s="618"/>
      <c r="U249" s="613"/>
      <c r="V249" s="614"/>
      <c r="W249" s="618"/>
      <c r="X249" s="405"/>
      <c r="Y249" s="403"/>
      <c r="Z249" s="618"/>
      <c r="AA249" s="614"/>
      <c r="AB249" s="614"/>
      <c r="AC249" s="618"/>
      <c r="AD249" s="619"/>
      <c r="AE249" s="618"/>
      <c r="AF249" s="618"/>
      <c r="AG249" s="619"/>
      <c r="AH249" s="618"/>
      <c r="AI249" s="618"/>
      <c r="AJ249" s="614"/>
      <c r="AK249" s="618"/>
      <c r="AL249" s="613"/>
      <c r="AM249" s="614"/>
      <c r="AN249" s="618"/>
      <c r="AO249" s="618"/>
      <c r="AP249" s="618"/>
      <c r="AQ249" s="618"/>
      <c r="AR249" s="613"/>
      <c r="AS249" s="616"/>
      <c r="AT249" s="613"/>
      <c r="AU249" s="614"/>
      <c r="AV249" s="618"/>
      <c r="AW249" s="619"/>
      <c r="AX249" s="618"/>
      <c r="AY249" s="613"/>
      <c r="AZ249" s="615"/>
      <c r="BA249" s="619"/>
      <c r="BB249" s="620"/>
      <c r="BC249" s="708"/>
    </row>
    <row r="250" spans="1:55" ht="38.25" hidden="1" customHeight="1" thickBot="1">
      <c r="A250" s="2120" t="s">
        <v>79</v>
      </c>
      <c r="B250" s="2122"/>
      <c r="C250" s="2213" t="s">
        <v>78</v>
      </c>
      <c r="D250" s="2214"/>
      <c r="E250" s="2215"/>
      <c r="F250" s="2167"/>
      <c r="G250" s="1188" t="s">
        <v>49</v>
      </c>
      <c r="H250" s="1469"/>
      <c r="I250" s="491"/>
      <c r="J250" s="492"/>
      <c r="K250" s="492"/>
      <c r="L250" s="490"/>
      <c r="M250" s="490"/>
      <c r="N250" s="740"/>
      <c r="O250" s="490"/>
      <c r="P250" s="490"/>
      <c r="Q250" s="492"/>
      <c r="R250" s="490"/>
      <c r="S250" s="1545"/>
      <c r="T250" s="1516"/>
      <c r="U250" s="732"/>
      <c r="V250" s="1558"/>
      <c r="W250" s="1555"/>
      <c r="X250" s="734"/>
      <c r="Y250" s="738"/>
      <c r="Z250" s="736"/>
      <c r="AA250" s="735"/>
      <c r="AB250" s="735"/>
      <c r="AC250" s="736"/>
      <c r="AD250" s="738"/>
      <c r="AE250" s="736"/>
      <c r="AF250" s="736"/>
      <c r="AG250" s="738"/>
      <c r="AH250" s="736"/>
      <c r="AI250" s="736"/>
      <c r="AJ250" s="735"/>
      <c r="AK250" s="736"/>
      <c r="AL250" s="734"/>
      <c r="AM250" s="735"/>
      <c r="AN250" s="736"/>
      <c r="AO250" s="736"/>
      <c r="AP250" s="736"/>
      <c r="AQ250" s="736"/>
      <c r="AR250" s="734"/>
      <c r="AS250" s="737"/>
      <c r="AT250" s="734"/>
      <c r="AU250" s="735"/>
      <c r="AV250" s="214"/>
      <c r="AW250" s="738"/>
      <c r="AX250" s="736"/>
      <c r="AY250" s="734"/>
      <c r="AZ250" s="739"/>
      <c r="BA250" s="740"/>
      <c r="BB250" s="741"/>
      <c r="BC250" s="574"/>
    </row>
    <row r="251" spans="1:55" ht="38.25" hidden="1" customHeight="1" thickBot="1">
      <c r="A251" s="1134"/>
      <c r="B251" s="99"/>
      <c r="C251" s="2216"/>
      <c r="D251" s="2217"/>
      <c r="E251" s="2218"/>
      <c r="F251" s="2168"/>
      <c r="G251" s="1189" t="s">
        <v>48</v>
      </c>
      <c r="H251" s="1470"/>
      <c r="I251" s="190"/>
      <c r="J251" s="192"/>
      <c r="K251" s="192"/>
      <c r="L251" s="191"/>
      <c r="M251" s="191"/>
      <c r="N251" s="188"/>
      <c r="O251" s="191"/>
      <c r="P251" s="191"/>
      <c r="Q251" s="192"/>
      <c r="R251" s="191"/>
      <c r="S251" s="1546"/>
      <c r="T251" s="181"/>
      <c r="U251" s="190"/>
      <c r="V251" s="192"/>
      <c r="W251" s="191"/>
      <c r="X251" s="190"/>
      <c r="Y251" s="188"/>
      <c r="Z251" s="191"/>
      <c r="AA251" s="192"/>
      <c r="AB251" s="192"/>
      <c r="AC251" s="191"/>
      <c r="AD251" s="188"/>
      <c r="AE251" s="191"/>
      <c r="AF251" s="191"/>
      <c r="AG251" s="188"/>
      <c r="AH251" s="191"/>
      <c r="AI251" s="191"/>
      <c r="AJ251" s="192"/>
      <c r="AK251" s="191"/>
      <c r="AL251" s="190"/>
      <c r="AM251" s="192"/>
      <c r="AN251" s="191"/>
      <c r="AO251" s="191"/>
      <c r="AP251" s="191"/>
      <c r="AQ251" s="191"/>
      <c r="AR251" s="190"/>
      <c r="AS251" s="193"/>
      <c r="AT251" s="190"/>
      <c r="AU251" s="229"/>
      <c r="AV251" s="88"/>
      <c r="AW251" s="228"/>
      <c r="AX251" s="191"/>
      <c r="AY251" s="190"/>
      <c r="AZ251" s="189"/>
      <c r="BA251" s="188"/>
      <c r="BB251" s="187"/>
      <c r="BC251" s="186"/>
    </row>
    <row r="252" spans="1:55" ht="38.25" hidden="1" customHeight="1" thickBot="1">
      <c r="A252" s="2170"/>
      <c r="B252" s="2171"/>
      <c r="C252" s="2219"/>
      <c r="D252" s="2220"/>
      <c r="E252" s="2221"/>
      <c r="F252" s="2169"/>
      <c r="G252" s="394" t="s">
        <v>45</v>
      </c>
      <c r="H252" s="1471"/>
      <c r="I252" s="493"/>
      <c r="J252" s="6"/>
      <c r="K252" s="6"/>
      <c r="L252" s="1133"/>
      <c r="M252" s="1133"/>
      <c r="N252" s="1493"/>
      <c r="O252" s="1133"/>
      <c r="P252" s="1133"/>
      <c r="Q252" s="6"/>
      <c r="R252" s="118"/>
      <c r="S252" s="160"/>
      <c r="T252" s="118"/>
      <c r="U252" s="120"/>
      <c r="V252" s="119"/>
      <c r="W252" s="118"/>
      <c r="X252" s="120"/>
      <c r="Y252" s="160"/>
      <c r="Z252" s="118"/>
      <c r="AA252" s="119"/>
      <c r="AB252" s="119"/>
      <c r="AC252" s="118"/>
      <c r="AD252" s="160"/>
      <c r="AE252" s="118"/>
      <c r="AF252" s="118"/>
      <c r="AG252" s="160"/>
      <c r="AH252" s="118"/>
      <c r="AI252" s="118"/>
      <c r="AJ252" s="119"/>
      <c r="AK252" s="118"/>
      <c r="AL252" s="120"/>
      <c r="AM252" s="119"/>
      <c r="AN252" s="118"/>
      <c r="AO252" s="118"/>
      <c r="AP252" s="118"/>
      <c r="AQ252" s="118"/>
      <c r="AR252" s="120"/>
      <c r="AS252" s="121"/>
      <c r="AT252" s="120"/>
      <c r="AU252" s="119"/>
      <c r="AV252" s="118"/>
      <c r="AW252" s="160"/>
      <c r="AX252" s="118"/>
      <c r="AY252" s="120"/>
      <c r="AZ252" s="1139"/>
      <c r="BA252" s="160"/>
      <c r="BB252" s="1140"/>
      <c r="BC252" s="159"/>
    </row>
    <row r="253" spans="1:55" ht="38.25" hidden="1" customHeight="1" thickBot="1">
      <c r="A253" s="2139" t="s">
        <v>44</v>
      </c>
      <c r="B253" s="2140"/>
      <c r="C253" s="2144" t="s">
        <v>43</v>
      </c>
      <c r="D253" s="2144"/>
      <c r="E253" s="2145"/>
      <c r="F253" s="2146"/>
      <c r="G253" s="2144"/>
      <c r="H253" s="1472"/>
      <c r="I253" s="109"/>
      <c r="J253" s="111"/>
      <c r="K253" s="111"/>
      <c r="L253" s="110"/>
      <c r="M253" s="110"/>
      <c r="N253" s="1333"/>
      <c r="O253" s="110"/>
      <c r="P253" s="110"/>
      <c r="Q253" s="111"/>
      <c r="R253" s="110"/>
      <c r="S253" s="748"/>
      <c r="T253" s="746"/>
      <c r="U253" s="742"/>
      <c r="V253" s="743"/>
      <c r="W253" s="746"/>
      <c r="X253" s="742"/>
      <c r="Y253" s="748"/>
      <c r="Z253" s="746"/>
      <c r="AA253" s="743"/>
      <c r="AB253" s="743"/>
      <c r="AC253" s="746"/>
      <c r="AD253" s="748"/>
      <c r="AE253" s="746"/>
      <c r="AF253" s="746"/>
      <c r="AG253" s="748"/>
      <c r="AH253" s="746"/>
      <c r="AI253" s="746"/>
      <c r="AJ253" s="743"/>
      <c r="AK253" s="746"/>
      <c r="AL253" s="742"/>
      <c r="AM253" s="743"/>
      <c r="AN253" s="746"/>
      <c r="AO253" s="746"/>
      <c r="AP253" s="746"/>
      <c r="AQ253" s="746"/>
      <c r="AR253" s="742"/>
      <c r="AS253" s="745"/>
      <c r="AT253" s="742"/>
      <c r="AU253" s="743"/>
      <c r="AV253" s="746"/>
      <c r="AW253" s="748"/>
      <c r="AX253" s="746"/>
      <c r="AY253" s="742"/>
      <c r="AZ253" s="744"/>
      <c r="BA253" s="748"/>
      <c r="BB253" s="749"/>
      <c r="BC253" s="587"/>
    </row>
    <row r="254" spans="1:55" ht="38.25" hidden="1" customHeight="1" thickBot="1">
      <c r="A254" s="2141"/>
      <c r="B254" s="2142"/>
      <c r="C254" s="2148" t="s">
        <v>42</v>
      </c>
      <c r="D254" s="2148"/>
      <c r="E254" s="2149"/>
      <c r="F254" s="2141"/>
      <c r="G254" s="2102"/>
      <c r="H254" s="1473"/>
      <c r="I254" s="2"/>
      <c r="J254" s="100"/>
      <c r="K254" s="100"/>
      <c r="L254" s="99"/>
      <c r="M254" s="99"/>
      <c r="N254" s="163"/>
      <c r="O254" s="99"/>
      <c r="P254" s="99"/>
      <c r="Q254" s="100"/>
      <c r="R254" s="99"/>
      <c r="S254" s="1547"/>
      <c r="T254" s="178"/>
      <c r="U254" s="177"/>
      <c r="V254" s="179"/>
      <c r="W254" s="178"/>
      <c r="X254" s="1136"/>
      <c r="Y254" s="776"/>
      <c r="Z254" s="178"/>
      <c r="AA254" s="179"/>
      <c r="AB254" s="179"/>
      <c r="AC254" s="178"/>
      <c r="AD254" s="776"/>
      <c r="AE254" s="178"/>
      <c r="AF254" s="178"/>
      <c r="AG254" s="776"/>
      <c r="AH254" s="178"/>
      <c r="AI254" s="178"/>
      <c r="AJ254" s="179"/>
      <c r="AK254" s="178"/>
      <c r="AL254" s="177"/>
      <c r="AM254" s="179"/>
      <c r="AN254" s="178"/>
      <c r="AO254" s="178"/>
      <c r="AP254" s="178"/>
      <c r="AQ254" s="178"/>
      <c r="AR254" s="177"/>
      <c r="AS254" s="176"/>
      <c r="AT254" s="177"/>
      <c r="AU254" s="179"/>
      <c r="AV254" s="178"/>
      <c r="AW254" s="182"/>
      <c r="AX254" s="181"/>
      <c r="AY254" s="1136"/>
      <c r="AZ254" s="1135"/>
      <c r="BA254" s="182"/>
      <c r="BB254" s="1137"/>
      <c r="BC254" s="210"/>
    </row>
    <row r="255" spans="1:55" ht="38.25" hidden="1" customHeight="1" thickBot="1">
      <c r="A255" s="2141"/>
      <c r="B255" s="2142"/>
      <c r="C255" s="2181" t="s">
        <v>41</v>
      </c>
      <c r="D255" s="2181"/>
      <c r="E255" s="2182"/>
      <c r="F255" s="2152"/>
      <c r="G255" s="2181"/>
      <c r="H255" s="1474"/>
      <c r="I255" s="87"/>
      <c r="J255" s="89"/>
      <c r="K255" s="89"/>
      <c r="L255" s="88"/>
      <c r="M255" s="88"/>
      <c r="N255" s="130"/>
      <c r="O255" s="88"/>
      <c r="P255" s="88"/>
      <c r="Q255" s="89"/>
      <c r="R255" s="88"/>
      <c r="S255" s="759"/>
      <c r="T255" s="757"/>
      <c r="U255" s="753"/>
      <c r="V255" s="754"/>
      <c r="W255" s="757"/>
      <c r="X255" s="753"/>
      <c r="Y255" s="759"/>
      <c r="Z255" s="757"/>
      <c r="AA255" s="754"/>
      <c r="AB255" s="754"/>
      <c r="AC255" s="757"/>
      <c r="AD255" s="759"/>
      <c r="AE255" s="757"/>
      <c r="AF255" s="757"/>
      <c r="AG255" s="759"/>
      <c r="AH255" s="757"/>
      <c r="AI255" s="757"/>
      <c r="AJ255" s="754"/>
      <c r="AK255" s="757"/>
      <c r="AL255" s="753"/>
      <c r="AM255" s="754"/>
      <c r="AN255" s="757"/>
      <c r="AO255" s="757"/>
      <c r="AP255" s="757"/>
      <c r="AQ255" s="757"/>
      <c r="AR255" s="753"/>
      <c r="AS255" s="756"/>
      <c r="AT255" s="753"/>
      <c r="AU255" s="754"/>
      <c r="AV255" s="757"/>
      <c r="AW255" s="759"/>
      <c r="AX255" s="757"/>
      <c r="AY255" s="753"/>
      <c r="AZ255" s="755"/>
      <c r="BA255" s="759"/>
      <c r="BB255" s="760"/>
      <c r="BC255" s="708"/>
    </row>
    <row r="256" spans="1:55" ht="38.25" hidden="1" customHeight="1" thickBot="1">
      <c r="A256" s="1197"/>
      <c r="B256" s="214"/>
      <c r="C256" s="2209" t="s">
        <v>77</v>
      </c>
      <c r="D256" s="2210"/>
      <c r="E256" s="2210"/>
      <c r="F256" s="2210"/>
      <c r="G256" s="2210"/>
      <c r="H256" s="1475"/>
      <c r="I256" s="1153"/>
      <c r="J256" s="215"/>
      <c r="K256" s="215"/>
      <c r="L256" s="214"/>
      <c r="M256" s="214"/>
      <c r="N256" s="213"/>
      <c r="O256" s="214"/>
      <c r="P256" s="214"/>
      <c r="Q256" s="215"/>
      <c r="R256" s="214"/>
      <c r="S256" s="1548"/>
      <c r="T256" s="1517"/>
      <c r="U256" s="761"/>
      <c r="V256" s="227"/>
      <c r="W256" s="764"/>
      <c r="X256" s="761"/>
      <c r="Y256" s="765"/>
      <c r="Z256" s="214"/>
      <c r="AA256" s="215"/>
      <c r="AB256" s="227"/>
      <c r="AC256" s="764"/>
      <c r="AD256" s="765"/>
      <c r="AE256" s="764"/>
      <c r="AF256" s="764"/>
      <c r="AG256" s="765"/>
      <c r="AH256" s="764"/>
      <c r="AI256" s="764"/>
      <c r="AJ256" s="227"/>
      <c r="AK256" s="764"/>
      <c r="AL256" s="761"/>
      <c r="AM256" s="227"/>
      <c r="AN256" s="764"/>
      <c r="AO256" s="764"/>
      <c r="AP256" s="764"/>
      <c r="AQ256" s="764"/>
      <c r="AR256" s="761"/>
      <c r="AS256" s="763"/>
      <c r="AT256" s="761"/>
      <c r="AU256" s="227"/>
      <c r="AV256" s="764"/>
      <c r="AW256" s="765"/>
      <c r="AX256" s="764"/>
      <c r="AY256" s="761"/>
      <c r="AZ256" s="762"/>
      <c r="BA256" s="765"/>
      <c r="BB256" s="766"/>
      <c r="BC256" s="646"/>
    </row>
    <row r="257" spans="1:55" ht="27" hidden="1" customHeight="1" thickBot="1">
      <c r="A257" s="1138"/>
      <c r="B257" s="181"/>
      <c r="C257" s="1135"/>
      <c r="D257" s="2148" t="s">
        <v>50</v>
      </c>
      <c r="E257" s="2148"/>
      <c r="F257" s="2148"/>
      <c r="G257" s="2148"/>
      <c r="H257" s="1476"/>
      <c r="I257" s="1136"/>
      <c r="J257" s="184"/>
      <c r="K257" s="184"/>
      <c r="L257" s="181"/>
      <c r="M257" s="181"/>
      <c r="N257" s="182"/>
      <c r="O257" s="181"/>
      <c r="P257" s="181"/>
      <c r="Q257" s="184"/>
      <c r="R257" s="181"/>
      <c r="S257" s="772"/>
      <c r="T257" s="770"/>
      <c r="U257" s="767"/>
      <c r="V257" s="1559"/>
      <c r="W257" s="770"/>
      <c r="X257" s="767"/>
      <c r="Y257" s="772"/>
      <c r="Z257" s="770"/>
      <c r="AA257" s="768"/>
      <c r="AB257" s="768"/>
      <c r="AC257" s="770"/>
      <c r="AD257" s="772"/>
      <c r="AE257" s="770"/>
      <c r="AF257" s="770"/>
      <c r="AG257" s="772"/>
      <c r="AH257" s="770"/>
      <c r="AI257" s="770"/>
      <c r="AJ257" s="768"/>
      <c r="AK257" s="770"/>
      <c r="AL257" s="767"/>
      <c r="AM257" s="768"/>
      <c r="AN257" s="770"/>
      <c r="AO257" s="770"/>
      <c r="AP257" s="770"/>
      <c r="AQ257" s="770"/>
      <c r="AR257" s="767"/>
      <c r="AS257" s="769"/>
      <c r="AT257" s="767"/>
      <c r="AU257" s="768"/>
      <c r="AV257" s="770"/>
      <c r="AW257" s="772"/>
      <c r="AX257" s="770"/>
      <c r="AY257" s="767"/>
      <c r="AZ257" s="773"/>
      <c r="BA257" s="772"/>
      <c r="BB257" s="774"/>
      <c r="BC257" s="651"/>
    </row>
    <row r="258" spans="1:55" ht="27" hidden="1" customHeight="1" thickBot="1">
      <c r="A258" s="1148"/>
      <c r="B258" s="204"/>
      <c r="C258" s="131"/>
      <c r="D258" s="2181" t="s">
        <v>51</v>
      </c>
      <c r="E258" s="2181"/>
      <c r="F258" s="2181"/>
      <c r="G258" s="2181"/>
      <c r="H258" s="1474"/>
      <c r="I258" s="87"/>
      <c r="J258" s="89"/>
      <c r="K258" s="89"/>
      <c r="L258" s="88"/>
      <c r="M258" s="88"/>
      <c r="N258" s="130"/>
      <c r="O258" s="88"/>
      <c r="P258" s="88"/>
      <c r="Q258" s="89"/>
      <c r="R258" s="88"/>
      <c r="S258" s="772"/>
      <c r="T258" s="770"/>
      <c r="U258" s="767"/>
      <c r="V258" s="768"/>
      <c r="W258" s="770"/>
      <c r="X258" s="767"/>
      <c r="Y258" s="772"/>
      <c r="Z258" s="770"/>
      <c r="AA258" s="768"/>
      <c r="AB258" s="768"/>
      <c r="AC258" s="770"/>
      <c r="AD258" s="772"/>
      <c r="AE258" s="770"/>
      <c r="AF258" s="770"/>
      <c r="AG258" s="772"/>
      <c r="AH258" s="770"/>
      <c r="AI258" s="770"/>
      <c r="AJ258" s="768"/>
      <c r="AK258" s="770"/>
      <c r="AL258" s="767"/>
      <c r="AM258" s="768"/>
      <c r="AN258" s="770"/>
      <c r="AO258" s="770"/>
      <c r="AP258" s="770"/>
      <c r="AQ258" s="770"/>
      <c r="AR258" s="767"/>
      <c r="AS258" s="769"/>
      <c r="AT258" s="767"/>
      <c r="AU258" s="768"/>
      <c r="AV258" s="770"/>
      <c r="AW258" s="772"/>
      <c r="AX258" s="770"/>
      <c r="AY258" s="767"/>
      <c r="AZ258" s="773"/>
      <c r="BA258" s="772"/>
      <c r="BB258" s="774"/>
      <c r="BC258" s="651"/>
    </row>
    <row r="259" spans="1:55" ht="27" hidden="1" customHeight="1" thickBot="1">
      <c r="A259" s="2120"/>
      <c r="B259" s="2187"/>
      <c r="C259" s="2196" t="s">
        <v>35</v>
      </c>
      <c r="D259" s="2196"/>
      <c r="E259" s="1190"/>
      <c r="F259" s="2168"/>
      <c r="G259" s="1201" t="s">
        <v>49</v>
      </c>
      <c r="H259" s="1477"/>
      <c r="I259" s="496"/>
      <c r="J259" s="497"/>
      <c r="K259" s="497"/>
      <c r="L259" s="495"/>
      <c r="M259" s="495"/>
      <c r="N259" s="1494"/>
      <c r="O259" s="495"/>
      <c r="P259" s="495"/>
      <c r="Q259" s="497"/>
      <c r="R259" s="495"/>
      <c r="S259" s="213"/>
      <c r="T259" s="214"/>
      <c r="U259" s="1153"/>
      <c r="V259" s="215"/>
      <c r="W259" s="214"/>
      <c r="X259" s="1153"/>
      <c r="Y259" s="213"/>
      <c r="Z259" s="214"/>
      <c r="AA259" s="215"/>
      <c r="AB259" s="215"/>
      <c r="AC259" s="214"/>
      <c r="AD259" s="806"/>
      <c r="AE259" s="214"/>
      <c r="AF259" s="214"/>
      <c r="AG259" s="213"/>
      <c r="AH259" s="214"/>
      <c r="AI259" s="775"/>
      <c r="AJ259" s="215"/>
      <c r="AK259" s="214"/>
      <c r="AL259" s="1153"/>
      <c r="AM259" s="215"/>
      <c r="AN259" s="214"/>
      <c r="AO259" s="214"/>
      <c r="AP259" s="214"/>
      <c r="AQ259" s="214"/>
      <c r="AR259" s="1153"/>
      <c r="AS259" s="216"/>
      <c r="AT259" s="1153"/>
      <c r="AU259" s="215"/>
      <c r="AV259" s="214"/>
      <c r="AW259" s="213"/>
      <c r="AX259" s="214"/>
      <c r="AY259" s="1153"/>
      <c r="AZ259" s="1152"/>
      <c r="BA259" s="213"/>
      <c r="BB259" s="212"/>
      <c r="BC259" s="211"/>
    </row>
    <row r="260" spans="1:55" ht="27" hidden="1" customHeight="1" thickBot="1">
      <c r="A260" s="2141"/>
      <c r="B260" s="2189"/>
      <c r="C260" s="2196"/>
      <c r="D260" s="2196"/>
      <c r="E260" s="1190"/>
      <c r="F260" s="2168"/>
      <c r="G260" s="394" t="s">
        <v>53</v>
      </c>
      <c r="H260" s="1473"/>
      <c r="I260" s="2"/>
      <c r="J260" s="100"/>
      <c r="K260" s="100"/>
      <c r="L260" s="99"/>
      <c r="M260" s="99"/>
      <c r="N260" s="163"/>
      <c r="O260" s="99"/>
      <c r="P260" s="99"/>
      <c r="Q260" s="100"/>
      <c r="R260" s="99"/>
      <c r="S260" s="182"/>
      <c r="T260" s="181"/>
      <c r="U260" s="1136"/>
      <c r="V260" s="184"/>
      <c r="W260" s="181"/>
      <c r="X260" s="2"/>
      <c r="Y260" s="182"/>
      <c r="Z260" s="222"/>
      <c r="AA260" s="184"/>
      <c r="AB260" s="184"/>
      <c r="AC260" s="181"/>
      <c r="AD260" s="182"/>
      <c r="AE260" s="181"/>
      <c r="AF260" s="181"/>
      <c r="AG260" s="182"/>
      <c r="AH260" s="181"/>
      <c r="AI260" s="181"/>
      <c r="AJ260" s="184"/>
      <c r="AK260" s="181"/>
      <c r="AL260" s="1136"/>
      <c r="AM260" s="184"/>
      <c r="AN260" s="181"/>
      <c r="AO260" s="181"/>
      <c r="AP260" s="181"/>
      <c r="AQ260" s="181"/>
      <c r="AR260" s="1136"/>
      <c r="AS260" s="183"/>
      <c r="AT260" s="1136"/>
      <c r="AU260" s="184"/>
      <c r="AV260" s="181"/>
      <c r="AW260" s="163"/>
      <c r="AX260" s="99"/>
      <c r="AY260" s="2"/>
      <c r="AZ260" s="164"/>
      <c r="BA260" s="163"/>
      <c r="BB260" s="1158"/>
      <c r="BC260" s="162"/>
    </row>
    <row r="261" spans="1:55" ht="27" hidden="1" customHeight="1" thickBot="1">
      <c r="A261" s="2141"/>
      <c r="B261" s="2189"/>
      <c r="C261" s="2222"/>
      <c r="D261" s="2222"/>
      <c r="E261" s="1142" t="s">
        <v>76</v>
      </c>
      <c r="F261" s="2199"/>
      <c r="G261" s="1202" t="s">
        <v>48</v>
      </c>
      <c r="H261" s="1478"/>
      <c r="I261" s="1149"/>
      <c r="J261" s="74"/>
      <c r="K261" s="74"/>
      <c r="L261" s="72"/>
      <c r="M261" s="72"/>
      <c r="N261" s="1495"/>
      <c r="O261" s="72"/>
      <c r="P261" s="72"/>
      <c r="Q261" s="74"/>
      <c r="R261" s="72"/>
      <c r="S261" s="160"/>
      <c r="T261" s="223"/>
      <c r="U261" s="225"/>
      <c r="V261" s="224"/>
      <c r="W261" s="223"/>
      <c r="X261" s="1146"/>
      <c r="Y261" s="160"/>
      <c r="Z261" s="118"/>
      <c r="AA261" s="119"/>
      <c r="AB261" s="119"/>
      <c r="AC261" s="118"/>
      <c r="AD261" s="160"/>
      <c r="AE261" s="118"/>
      <c r="AF261" s="118"/>
      <c r="AG261" s="160"/>
      <c r="AH261" s="118"/>
      <c r="AI261" s="118"/>
      <c r="AJ261" s="119"/>
      <c r="AK261" s="118"/>
      <c r="AL261" s="120"/>
      <c r="AM261" s="119"/>
      <c r="AN261" s="118"/>
      <c r="AO261" s="118"/>
      <c r="AP261" s="118"/>
      <c r="AQ261" s="118"/>
      <c r="AR261" s="120"/>
      <c r="AS261" s="226"/>
      <c r="AT261" s="225"/>
      <c r="AU261" s="224"/>
      <c r="AV261" s="223"/>
      <c r="AW261" s="203"/>
      <c r="AX261" s="204"/>
      <c r="AY261" s="1146"/>
      <c r="AZ261" s="1145"/>
      <c r="BA261" s="203"/>
      <c r="BB261" s="1147"/>
      <c r="BC261" s="202"/>
    </row>
    <row r="262" spans="1:55" ht="27" hidden="1" customHeight="1" thickBot="1">
      <c r="A262" s="2141"/>
      <c r="B262" s="2189"/>
      <c r="C262" s="2194" t="s">
        <v>37</v>
      </c>
      <c r="D262" s="2194"/>
      <c r="E262" s="1190"/>
      <c r="F262" s="2167"/>
      <c r="G262" s="1191" t="s">
        <v>49</v>
      </c>
      <c r="H262" s="1479"/>
      <c r="I262" s="500"/>
      <c r="J262" s="501"/>
      <c r="K262" s="501"/>
      <c r="L262" s="499"/>
      <c r="M262" s="499"/>
      <c r="N262" s="1496"/>
      <c r="O262" s="499"/>
      <c r="P262" s="499"/>
      <c r="Q262" s="501"/>
      <c r="R262" s="499"/>
      <c r="S262" s="213"/>
      <c r="T262" s="214"/>
      <c r="U262" s="1153"/>
      <c r="V262" s="215"/>
      <c r="W262" s="214"/>
      <c r="X262" s="1153"/>
      <c r="Y262" s="213"/>
      <c r="Z262" s="214"/>
      <c r="AA262" s="215"/>
      <c r="AB262" s="215"/>
      <c r="AC262" s="214"/>
      <c r="AD262" s="806"/>
      <c r="AE262" s="214"/>
      <c r="AF262" s="214"/>
      <c r="AG262" s="213"/>
      <c r="AH262" s="214"/>
      <c r="AI262" s="775"/>
      <c r="AJ262" s="215"/>
      <c r="AK262" s="214"/>
      <c r="AL262" s="1153"/>
      <c r="AM262" s="215"/>
      <c r="AN262" s="214"/>
      <c r="AO262" s="214"/>
      <c r="AP262" s="214"/>
      <c r="AQ262" s="214"/>
      <c r="AR262" s="1153"/>
      <c r="AS262" s="216"/>
      <c r="AT262" s="1153"/>
      <c r="AU262" s="215"/>
      <c r="AV262" s="214"/>
      <c r="AW262" s="213"/>
      <c r="AX262" s="214"/>
      <c r="AY262" s="1153"/>
      <c r="AZ262" s="1152"/>
      <c r="BA262" s="213"/>
      <c r="BB262" s="212"/>
      <c r="BC262" s="211"/>
    </row>
    <row r="263" spans="1:55" ht="27" hidden="1" customHeight="1" thickBot="1">
      <c r="A263" s="2141"/>
      <c r="B263" s="2189"/>
      <c r="C263" s="2196"/>
      <c r="D263" s="2196"/>
      <c r="E263" s="1190"/>
      <c r="F263" s="2168"/>
      <c r="G263" s="394" t="s">
        <v>53</v>
      </c>
      <c r="H263" s="1473"/>
      <c r="I263" s="2"/>
      <c r="J263" s="100"/>
      <c r="K263" s="100"/>
      <c r="L263" s="99"/>
      <c r="M263" s="99"/>
      <c r="N263" s="163"/>
      <c r="O263" s="99"/>
      <c r="P263" s="99"/>
      <c r="Q263" s="100"/>
      <c r="R263" s="99"/>
      <c r="S263" s="182"/>
      <c r="T263" s="181"/>
      <c r="U263" s="1136"/>
      <c r="V263" s="184"/>
      <c r="W263" s="181"/>
      <c r="X263" s="2"/>
      <c r="Y263" s="182"/>
      <c r="Z263" s="222"/>
      <c r="AA263" s="184"/>
      <c r="AB263" s="184"/>
      <c r="AC263" s="181"/>
      <c r="AD263" s="182"/>
      <c r="AE263" s="181"/>
      <c r="AF263" s="181"/>
      <c r="AG263" s="182"/>
      <c r="AH263" s="181"/>
      <c r="AI263" s="181"/>
      <c r="AJ263" s="184"/>
      <c r="AK263" s="181"/>
      <c r="AL263" s="1136"/>
      <c r="AM263" s="184"/>
      <c r="AN263" s="181"/>
      <c r="AO263" s="181"/>
      <c r="AP263" s="181"/>
      <c r="AQ263" s="181"/>
      <c r="AR263" s="1136"/>
      <c r="AS263" s="183"/>
      <c r="AT263" s="1136"/>
      <c r="AU263" s="184"/>
      <c r="AV263" s="181"/>
      <c r="AW263" s="163"/>
      <c r="AX263" s="99"/>
      <c r="AY263" s="2"/>
      <c r="AZ263" s="164"/>
      <c r="BA263" s="163"/>
      <c r="BB263" s="1158"/>
      <c r="BC263" s="162"/>
    </row>
    <row r="264" spans="1:55" ht="27" hidden="1" customHeight="1" thickBot="1">
      <c r="A264" s="2141"/>
      <c r="B264" s="2189"/>
      <c r="C264" s="2198"/>
      <c r="D264" s="2198"/>
      <c r="E264" s="1141" t="s">
        <v>57</v>
      </c>
      <c r="F264" s="2199"/>
      <c r="G264" s="1202" t="s">
        <v>48</v>
      </c>
      <c r="H264" s="1478"/>
      <c r="I264" s="1149"/>
      <c r="J264" s="74"/>
      <c r="K264" s="74"/>
      <c r="L264" s="72"/>
      <c r="M264" s="72"/>
      <c r="N264" s="1495"/>
      <c r="O264" s="72"/>
      <c r="P264" s="72"/>
      <c r="Q264" s="74"/>
      <c r="R264" s="72"/>
      <c r="S264" s="130"/>
      <c r="T264" s="218"/>
      <c r="U264" s="220"/>
      <c r="V264" s="219"/>
      <c r="W264" s="218"/>
      <c r="X264" s="1146"/>
      <c r="Y264" s="130"/>
      <c r="Z264" s="88"/>
      <c r="AA264" s="89"/>
      <c r="AB264" s="89"/>
      <c r="AC264" s="88"/>
      <c r="AD264" s="130"/>
      <c r="AE264" s="88"/>
      <c r="AF264" s="88"/>
      <c r="AG264" s="130"/>
      <c r="AH264" s="88"/>
      <c r="AI264" s="88"/>
      <c r="AJ264" s="89"/>
      <c r="AK264" s="88"/>
      <c r="AL264" s="87"/>
      <c r="AM264" s="89"/>
      <c r="AN264" s="88"/>
      <c r="AO264" s="88"/>
      <c r="AP264" s="88"/>
      <c r="AQ264" s="88"/>
      <c r="AR264" s="87"/>
      <c r="AS264" s="221"/>
      <c r="AT264" s="220"/>
      <c r="AU264" s="219"/>
      <c r="AV264" s="218"/>
      <c r="AW264" s="203"/>
      <c r="AX264" s="204"/>
      <c r="AY264" s="1146"/>
      <c r="AZ264" s="1145"/>
      <c r="BA264" s="203"/>
      <c r="BB264" s="1147"/>
      <c r="BC264" s="202"/>
    </row>
    <row r="265" spans="1:55" ht="27" hidden="1" customHeight="1" thickBot="1">
      <c r="A265" s="2141"/>
      <c r="B265" s="2189"/>
      <c r="C265" s="2193" t="s">
        <v>34</v>
      </c>
      <c r="D265" s="2194"/>
      <c r="E265" s="1196"/>
      <c r="F265" s="2168"/>
      <c r="G265" s="1201" t="s">
        <v>49</v>
      </c>
      <c r="H265" s="1477"/>
      <c r="I265" s="496"/>
      <c r="J265" s="497"/>
      <c r="K265" s="497"/>
      <c r="L265" s="495"/>
      <c r="M265" s="495"/>
      <c r="N265" s="1494"/>
      <c r="O265" s="495"/>
      <c r="P265" s="495"/>
      <c r="Q265" s="497"/>
      <c r="R265" s="495"/>
      <c r="S265" s="213"/>
      <c r="T265" s="214"/>
      <c r="U265" s="1153"/>
      <c r="V265" s="215"/>
      <c r="W265" s="214"/>
      <c r="X265" s="177"/>
      <c r="Y265" s="213"/>
      <c r="Z265" s="214"/>
      <c r="AA265" s="215"/>
      <c r="AB265" s="215"/>
      <c r="AC265" s="214"/>
      <c r="AD265" s="213"/>
      <c r="AE265" s="214"/>
      <c r="AF265" s="214"/>
      <c r="AG265" s="213"/>
      <c r="AH265" s="214"/>
      <c r="AI265" s="214"/>
      <c r="AJ265" s="215"/>
      <c r="AK265" s="214"/>
      <c r="AL265" s="1153"/>
      <c r="AM265" s="215"/>
      <c r="AN265" s="214"/>
      <c r="AO265" s="214"/>
      <c r="AP265" s="214"/>
      <c r="AQ265" s="214"/>
      <c r="AR265" s="1153"/>
      <c r="AS265" s="216"/>
      <c r="AT265" s="1153"/>
      <c r="AU265" s="215"/>
      <c r="AV265" s="214"/>
      <c r="AW265" s="776"/>
      <c r="AX265" s="178"/>
      <c r="AY265" s="177"/>
      <c r="AZ265" s="751"/>
      <c r="BA265" s="776"/>
      <c r="BB265" s="777"/>
      <c r="BC265" s="627"/>
    </row>
    <row r="266" spans="1:55" ht="27" hidden="1" customHeight="1" thickBot="1">
      <c r="A266" s="2141"/>
      <c r="B266" s="2189"/>
      <c r="C266" s="2195"/>
      <c r="D266" s="2196"/>
      <c r="E266" s="1190"/>
      <c r="F266" s="2168"/>
      <c r="G266" s="394" t="s">
        <v>53</v>
      </c>
      <c r="H266" s="1473"/>
      <c r="I266" s="2"/>
      <c r="J266" s="100"/>
      <c r="K266" s="100"/>
      <c r="L266" s="99"/>
      <c r="M266" s="99"/>
      <c r="N266" s="163"/>
      <c r="O266" s="99"/>
      <c r="P266" s="99"/>
      <c r="Q266" s="100"/>
      <c r="R266" s="99"/>
      <c r="S266" s="163"/>
      <c r="T266" s="99"/>
      <c r="U266" s="2"/>
      <c r="V266" s="100"/>
      <c r="W266" s="99"/>
      <c r="X266" s="2"/>
      <c r="Y266" s="163"/>
      <c r="Z266" s="99"/>
      <c r="AA266" s="100"/>
      <c r="AB266" s="100"/>
      <c r="AC266" s="99"/>
      <c r="AD266" s="163"/>
      <c r="AE266" s="99"/>
      <c r="AF266" s="99"/>
      <c r="AG266" s="163"/>
      <c r="AH266" s="99"/>
      <c r="AI266" s="99"/>
      <c r="AJ266" s="100"/>
      <c r="AK266" s="99"/>
      <c r="AL266" s="2"/>
      <c r="AM266" s="100"/>
      <c r="AN266" s="99"/>
      <c r="AO266" s="99"/>
      <c r="AP266" s="99"/>
      <c r="AQ266" s="99"/>
      <c r="AR266" s="2"/>
      <c r="AS266" s="98"/>
      <c r="AT266" s="2"/>
      <c r="AU266" s="100"/>
      <c r="AV266" s="99"/>
      <c r="AW266" s="163"/>
      <c r="AX266" s="99"/>
      <c r="AY266" s="2"/>
      <c r="AZ266" s="164"/>
      <c r="BA266" s="163"/>
      <c r="BB266" s="1158"/>
      <c r="BC266" s="162"/>
    </row>
    <row r="267" spans="1:55" ht="27" hidden="1" customHeight="1" thickBot="1">
      <c r="A267" s="2141"/>
      <c r="B267" s="2189"/>
      <c r="C267" s="2195"/>
      <c r="D267" s="2196"/>
      <c r="E267" s="1141" t="s">
        <v>75</v>
      </c>
      <c r="F267" s="2168"/>
      <c r="G267" s="1203" t="s">
        <v>48</v>
      </c>
      <c r="H267" s="1478"/>
      <c r="I267" s="1149"/>
      <c r="J267" s="74"/>
      <c r="K267" s="74"/>
      <c r="L267" s="72"/>
      <c r="M267" s="72"/>
      <c r="N267" s="1495"/>
      <c r="O267" s="72"/>
      <c r="P267" s="72"/>
      <c r="Q267" s="74"/>
      <c r="R267" s="72"/>
      <c r="S267" s="130"/>
      <c r="T267" s="88"/>
      <c r="U267" s="87"/>
      <c r="V267" s="89"/>
      <c r="W267" s="88"/>
      <c r="X267" s="87"/>
      <c r="Y267" s="130"/>
      <c r="Z267" s="88"/>
      <c r="AA267" s="89"/>
      <c r="AB267" s="89"/>
      <c r="AC267" s="88"/>
      <c r="AD267" s="130"/>
      <c r="AE267" s="88"/>
      <c r="AF267" s="88"/>
      <c r="AG267" s="130"/>
      <c r="AH267" s="88"/>
      <c r="AI267" s="88"/>
      <c r="AJ267" s="89"/>
      <c r="AK267" s="88"/>
      <c r="AL267" s="87"/>
      <c r="AM267" s="89"/>
      <c r="AN267" s="88"/>
      <c r="AO267" s="88"/>
      <c r="AP267" s="88"/>
      <c r="AQ267" s="88"/>
      <c r="AR267" s="87"/>
      <c r="AS267" s="86"/>
      <c r="AT267" s="87"/>
      <c r="AU267" s="89"/>
      <c r="AV267" s="88"/>
      <c r="AW267" s="130"/>
      <c r="AX267" s="88"/>
      <c r="AY267" s="87"/>
      <c r="AZ267" s="131"/>
      <c r="BA267" s="130"/>
      <c r="BB267" s="129"/>
      <c r="BC267" s="128"/>
    </row>
    <row r="268" spans="1:55" ht="27" hidden="1" customHeight="1" thickBot="1">
      <c r="A268" s="2141"/>
      <c r="B268" s="2189"/>
      <c r="C268" s="2193" t="s">
        <v>37</v>
      </c>
      <c r="D268" s="2194"/>
      <c r="E268" s="1196"/>
      <c r="F268" s="1130"/>
      <c r="G268" s="1191" t="s">
        <v>49</v>
      </c>
      <c r="H268" s="1479"/>
      <c r="I268" s="500"/>
      <c r="J268" s="501"/>
      <c r="K268" s="501"/>
      <c r="L268" s="499"/>
      <c r="M268" s="499"/>
      <c r="N268" s="1496"/>
      <c r="O268" s="499"/>
      <c r="P268" s="499"/>
      <c r="Q268" s="501"/>
      <c r="R268" s="499"/>
      <c r="S268" s="213"/>
      <c r="T268" s="214"/>
      <c r="U268" s="1153"/>
      <c r="V268" s="215"/>
      <c r="W268" s="214"/>
      <c r="X268" s="1153"/>
      <c r="Y268" s="213"/>
      <c r="Z268" s="214"/>
      <c r="AA268" s="215"/>
      <c r="AB268" s="215"/>
      <c r="AC268" s="214"/>
      <c r="AD268" s="213"/>
      <c r="AE268" s="214"/>
      <c r="AF268" s="214"/>
      <c r="AG268" s="213"/>
      <c r="AH268" s="214"/>
      <c r="AI268" s="214"/>
      <c r="AJ268" s="215"/>
      <c r="AK268" s="214"/>
      <c r="AL268" s="1153"/>
      <c r="AM268" s="215"/>
      <c r="AN268" s="214"/>
      <c r="AO268" s="214"/>
      <c r="AP268" s="214"/>
      <c r="AQ268" s="214"/>
      <c r="AR268" s="1153"/>
      <c r="AS268" s="216"/>
      <c r="AT268" s="1153"/>
      <c r="AU268" s="215"/>
      <c r="AV268" s="214"/>
      <c r="AW268" s="213"/>
      <c r="AX268" s="214"/>
      <c r="AY268" s="1153"/>
      <c r="AZ268" s="1152"/>
      <c r="BA268" s="213"/>
      <c r="BB268" s="212"/>
      <c r="BC268" s="211"/>
    </row>
    <row r="269" spans="1:55" ht="27" hidden="1" customHeight="1" thickBot="1">
      <c r="A269" s="2141"/>
      <c r="B269" s="2189"/>
      <c r="C269" s="2195"/>
      <c r="D269" s="2196"/>
      <c r="E269" s="1190"/>
      <c r="F269" s="1132"/>
      <c r="G269" s="394" t="s">
        <v>53</v>
      </c>
      <c r="H269" s="1473"/>
      <c r="I269" s="2"/>
      <c r="J269" s="100"/>
      <c r="K269" s="100"/>
      <c r="L269" s="99"/>
      <c r="M269" s="99"/>
      <c r="N269" s="163"/>
      <c r="O269" s="99"/>
      <c r="P269" s="99"/>
      <c r="Q269" s="100"/>
      <c r="R269" s="99"/>
      <c r="S269" s="182"/>
      <c r="T269" s="181"/>
      <c r="U269" s="1136"/>
      <c r="V269" s="184"/>
      <c r="W269" s="181"/>
      <c r="X269" s="1136"/>
      <c r="Y269" s="182"/>
      <c r="Z269" s="181"/>
      <c r="AA269" s="184"/>
      <c r="AB269" s="184"/>
      <c r="AC269" s="181"/>
      <c r="AD269" s="182"/>
      <c r="AE269" s="181"/>
      <c r="AF269" s="181"/>
      <c r="AG269" s="182"/>
      <c r="AH269" s="181"/>
      <c r="AI269" s="181"/>
      <c r="AJ269" s="184"/>
      <c r="AK269" s="181"/>
      <c r="AL269" s="1136"/>
      <c r="AM269" s="184"/>
      <c r="AN269" s="181"/>
      <c r="AO269" s="181"/>
      <c r="AP269" s="181"/>
      <c r="AQ269" s="181"/>
      <c r="AR269" s="1136"/>
      <c r="AS269" s="183"/>
      <c r="AT269" s="1136"/>
      <c r="AU269" s="184"/>
      <c r="AV269" s="181"/>
      <c r="AW269" s="182"/>
      <c r="AX269" s="181"/>
      <c r="AY269" s="1136"/>
      <c r="AZ269" s="1135"/>
      <c r="BA269" s="182"/>
      <c r="BB269" s="1137"/>
      <c r="BC269" s="210"/>
    </row>
    <row r="270" spans="1:55" ht="27" hidden="1" customHeight="1" thickBot="1">
      <c r="A270" s="2141"/>
      <c r="B270" s="2189"/>
      <c r="C270" s="2197"/>
      <c r="D270" s="2198"/>
      <c r="E270" s="207" t="s">
        <v>75</v>
      </c>
      <c r="F270" s="1131"/>
      <c r="G270" s="1202" t="s">
        <v>48</v>
      </c>
      <c r="H270" s="1480"/>
      <c r="I270" s="1156"/>
      <c r="J270" s="504"/>
      <c r="K270" s="504"/>
      <c r="L270" s="503"/>
      <c r="M270" s="503"/>
      <c r="N270" s="1497"/>
      <c r="O270" s="503"/>
      <c r="P270" s="503"/>
      <c r="Q270" s="504"/>
      <c r="R270" s="503"/>
      <c r="S270" s="203"/>
      <c r="T270" s="204"/>
      <c r="U270" s="1146"/>
      <c r="V270" s="205"/>
      <c r="W270" s="204"/>
      <c r="X270" s="1146"/>
      <c r="Y270" s="203"/>
      <c r="Z270" s="118"/>
      <c r="AA270" s="205"/>
      <c r="AB270" s="205"/>
      <c r="AC270" s="204"/>
      <c r="AD270" s="203"/>
      <c r="AE270" s="204"/>
      <c r="AF270" s="204"/>
      <c r="AG270" s="203"/>
      <c r="AH270" s="204"/>
      <c r="AI270" s="204"/>
      <c r="AJ270" s="205"/>
      <c r="AK270" s="204"/>
      <c r="AL270" s="1146"/>
      <c r="AM270" s="205"/>
      <c r="AN270" s="204"/>
      <c r="AO270" s="204"/>
      <c r="AP270" s="204"/>
      <c r="AQ270" s="204"/>
      <c r="AR270" s="1146"/>
      <c r="AS270" s="206"/>
      <c r="AT270" s="1146"/>
      <c r="AU270" s="205"/>
      <c r="AV270" s="204"/>
      <c r="AW270" s="203"/>
      <c r="AX270" s="204"/>
      <c r="AY270" s="1146"/>
      <c r="AZ270" s="1145"/>
      <c r="BA270" s="203"/>
      <c r="BB270" s="1147"/>
      <c r="BC270" s="202"/>
    </row>
    <row r="271" spans="1:55" ht="27" hidden="1" customHeight="1" thickBot="1">
      <c r="A271" s="2141"/>
      <c r="B271" s="2189"/>
      <c r="C271" s="2193" t="s">
        <v>74</v>
      </c>
      <c r="D271" s="2194"/>
      <c r="E271" s="1196"/>
      <c r="F271" s="1130"/>
      <c r="G271" s="1191" t="s">
        <v>49</v>
      </c>
      <c r="H271" s="1479"/>
      <c r="I271" s="500"/>
      <c r="J271" s="501"/>
      <c r="K271" s="501"/>
      <c r="L271" s="499"/>
      <c r="M271" s="499"/>
      <c r="N271" s="1496"/>
      <c r="O271" s="499"/>
      <c r="P271" s="499"/>
      <c r="Q271" s="501"/>
      <c r="R271" s="499"/>
      <c r="S271" s="213"/>
      <c r="T271" s="214"/>
      <c r="U271" s="1153"/>
      <c r="V271" s="215"/>
      <c r="W271" s="214"/>
      <c r="X271" s="1153"/>
      <c r="Y271" s="213"/>
      <c r="Z271" s="214"/>
      <c r="AA271" s="215"/>
      <c r="AB271" s="215"/>
      <c r="AC271" s="214"/>
      <c r="AD271" s="213"/>
      <c r="AE271" s="214"/>
      <c r="AF271" s="214"/>
      <c r="AG271" s="213"/>
      <c r="AH271" s="214"/>
      <c r="AI271" s="214"/>
      <c r="AJ271" s="215"/>
      <c r="AK271" s="214"/>
      <c r="AL271" s="1153"/>
      <c r="AM271" s="215"/>
      <c r="AN271" s="214"/>
      <c r="AO271" s="214"/>
      <c r="AP271" s="214"/>
      <c r="AQ271" s="214"/>
      <c r="AR271" s="1153"/>
      <c r="AS271" s="216"/>
      <c r="AT271" s="1153"/>
      <c r="AU271" s="215"/>
      <c r="AV271" s="214"/>
      <c r="AW271" s="213"/>
      <c r="AX271" s="214"/>
      <c r="AY271" s="1153"/>
      <c r="AZ271" s="1152"/>
      <c r="BA271" s="213"/>
      <c r="BB271" s="212"/>
      <c r="BC271" s="211"/>
    </row>
    <row r="272" spans="1:55" ht="27" hidden="1" customHeight="1" thickBot="1">
      <c r="A272" s="2141"/>
      <c r="B272" s="2189"/>
      <c r="C272" s="2195"/>
      <c r="D272" s="2196"/>
      <c r="E272" s="1190"/>
      <c r="F272" s="1132"/>
      <c r="G272" s="394" t="s">
        <v>53</v>
      </c>
      <c r="H272" s="1473"/>
      <c r="I272" s="2"/>
      <c r="J272" s="100"/>
      <c r="K272" s="100"/>
      <c r="L272" s="99"/>
      <c r="M272" s="99"/>
      <c r="N272" s="163"/>
      <c r="O272" s="99"/>
      <c r="P272" s="99"/>
      <c r="Q272" s="100"/>
      <c r="R272" s="99"/>
      <c r="S272" s="182"/>
      <c r="T272" s="181"/>
      <c r="U272" s="1136"/>
      <c r="V272" s="184"/>
      <c r="W272" s="181"/>
      <c r="X272" s="1136"/>
      <c r="Y272" s="182"/>
      <c r="Z272" s="181"/>
      <c r="AA272" s="184"/>
      <c r="AB272" s="184"/>
      <c r="AC272" s="181"/>
      <c r="AD272" s="776"/>
      <c r="AE272" s="181"/>
      <c r="AF272" s="181"/>
      <c r="AG272" s="182"/>
      <c r="AH272" s="181"/>
      <c r="AI272" s="178"/>
      <c r="AJ272" s="184"/>
      <c r="AK272" s="181"/>
      <c r="AL272" s="1136"/>
      <c r="AM272" s="184"/>
      <c r="AN272" s="181"/>
      <c r="AO272" s="181"/>
      <c r="AP272" s="181"/>
      <c r="AQ272" s="181"/>
      <c r="AR272" s="1136"/>
      <c r="AS272" s="183"/>
      <c r="AT272" s="1136"/>
      <c r="AU272" s="184"/>
      <c r="AV272" s="181"/>
      <c r="AW272" s="182"/>
      <c r="AX272" s="181"/>
      <c r="AY272" s="1136"/>
      <c r="AZ272" s="1135"/>
      <c r="BA272" s="182"/>
      <c r="BB272" s="1137"/>
      <c r="BC272" s="210"/>
    </row>
    <row r="273" spans="1:59" ht="27" hidden="1" customHeight="1" thickBot="1">
      <c r="A273" s="2141"/>
      <c r="B273" s="2189"/>
      <c r="C273" s="2197"/>
      <c r="D273" s="2198"/>
      <c r="E273" s="207" t="s">
        <v>73</v>
      </c>
      <c r="F273" s="1131"/>
      <c r="G273" s="1202" t="s">
        <v>48</v>
      </c>
      <c r="H273" s="1480"/>
      <c r="I273" s="1156"/>
      <c r="J273" s="504"/>
      <c r="K273" s="504"/>
      <c r="L273" s="503"/>
      <c r="M273" s="503"/>
      <c r="N273" s="1497"/>
      <c r="O273" s="503"/>
      <c r="P273" s="503"/>
      <c r="Q273" s="504"/>
      <c r="R273" s="503"/>
      <c r="S273" s="203"/>
      <c r="T273" s="204"/>
      <c r="U273" s="1146"/>
      <c r="V273" s="205"/>
      <c r="W273" s="204"/>
      <c r="X273" s="1146"/>
      <c r="Y273" s="203"/>
      <c r="Z273" s="204"/>
      <c r="AA273" s="205"/>
      <c r="AB273" s="205"/>
      <c r="AC273" s="204"/>
      <c r="AD273" s="203"/>
      <c r="AE273" s="204"/>
      <c r="AF273" s="118"/>
      <c r="AG273" s="203"/>
      <c r="AH273" s="204"/>
      <c r="AI273" s="204"/>
      <c r="AJ273" s="205"/>
      <c r="AK273" s="118"/>
      <c r="AL273" s="1146"/>
      <c r="AM273" s="205"/>
      <c r="AN273" s="204"/>
      <c r="AO273" s="204"/>
      <c r="AP273" s="204"/>
      <c r="AQ273" s="204"/>
      <c r="AR273" s="1146"/>
      <c r="AS273" s="206"/>
      <c r="AT273" s="1146"/>
      <c r="AU273" s="205"/>
      <c r="AV273" s="204"/>
      <c r="AW273" s="203"/>
      <c r="AX273" s="204"/>
      <c r="AY273" s="1146"/>
      <c r="AZ273" s="1145"/>
      <c r="BA273" s="203"/>
      <c r="BB273" s="1147"/>
      <c r="BC273" s="202"/>
    </row>
    <row r="274" spans="1:59" ht="27" hidden="1" customHeight="1" thickBot="1">
      <c r="A274" s="2141"/>
      <c r="B274" s="2189"/>
      <c r="C274" s="2194" t="s">
        <v>68</v>
      </c>
      <c r="D274" s="2194"/>
      <c r="E274" s="1196"/>
      <c r="F274" s="2167"/>
      <c r="G274" s="1191" t="s">
        <v>49</v>
      </c>
      <c r="H274" s="1479"/>
      <c r="I274" s="500"/>
      <c r="J274" s="501"/>
      <c r="K274" s="501"/>
      <c r="L274" s="499"/>
      <c r="M274" s="499"/>
      <c r="N274" s="1496"/>
      <c r="O274" s="499"/>
      <c r="P274" s="499"/>
      <c r="Q274" s="501"/>
      <c r="R274" s="499"/>
      <c r="S274" s="213"/>
      <c r="T274" s="214"/>
      <c r="U274" s="1153"/>
      <c r="V274" s="215"/>
      <c r="W274" s="214"/>
      <c r="X274" s="1153"/>
      <c r="Y274" s="213"/>
      <c r="Z274" s="214"/>
      <c r="AA274" s="215"/>
      <c r="AB274" s="215"/>
      <c r="AC274" s="214"/>
      <c r="AD274" s="213"/>
      <c r="AE274" s="214"/>
      <c r="AF274" s="214"/>
      <c r="AG274" s="213"/>
      <c r="AH274" s="214"/>
      <c r="AI274" s="214"/>
      <c r="AJ274" s="215"/>
      <c r="AK274" s="214"/>
      <c r="AL274" s="1153"/>
      <c r="AM274" s="215"/>
      <c r="AN274" s="214"/>
      <c r="AO274" s="214"/>
      <c r="AP274" s="214"/>
      <c r="AQ274" s="214"/>
      <c r="AR274" s="1153"/>
      <c r="AS274" s="216"/>
      <c r="AT274" s="1153"/>
      <c r="AU274" s="215"/>
      <c r="AV274" s="214"/>
      <c r="AW274" s="213"/>
      <c r="AX274" s="214"/>
      <c r="AY274" s="1153"/>
      <c r="AZ274" s="1152"/>
      <c r="BA274" s="213"/>
      <c r="BB274" s="212"/>
      <c r="BC274" s="211"/>
    </row>
    <row r="275" spans="1:59" ht="27" hidden="1" customHeight="1" thickBot="1">
      <c r="A275" s="2141"/>
      <c r="B275" s="2189"/>
      <c r="C275" s="2196"/>
      <c r="D275" s="2196"/>
      <c r="E275" s="1190"/>
      <c r="F275" s="2168"/>
      <c r="G275" s="1194" t="s">
        <v>48</v>
      </c>
      <c r="H275" s="1481"/>
      <c r="I275" s="506"/>
      <c r="J275" s="507"/>
      <c r="K275" s="507"/>
      <c r="L275" s="505"/>
      <c r="M275" s="505"/>
      <c r="N275" s="1498"/>
      <c r="O275" s="505"/>
      <c r="P275" s="505"/>
      <c r="Q275" s="507"/>
      <c r="R275" s="505"/>
      <c r="S275" s="182"/>
      <c r="T275" s="181"/>
      <c r="U275" s="87"/>
      <c r="V275" s="89"/>
      <c r="W275" s="181"/>
      <c r="X275" s="1136"/>
      <c r="Y275" s="182"/>
      <c r="Z275" s="88"/>
      <c r="AA275" s="89"/>
      <c r="AB275" s="184"/>
      <c r="AC275" s="181"/>
      <c r="AD275" s="182"/>
      <c r="AE275" s="88"/>
      <c r="AF275" s="88"/>
      <c r="AG275" s="182"/>
      <c r="AH275" s="181"/>
      <c r="AI275" s="181"/>
      <c r="AJ275" s="89"/>
      <c r="AK275" s="88"/>
      <c r="AL275" s="1136"/>
      <c r="AM275" s="184"/>
      <c r="AN275" s="181"/>
      <c r="AO275" s="88"/>
      <c r="AP275" s="88"/>
      <c r="AQ275" s="181"/>
      <c r="AR275" s="1136"/>
      <c r="AS275" s="183"/>
      <c r="AT275" s="87"/>
      <c r="AU275" s="89"/>
      <c r="AV275" s="181"/>
      <c r="AW275" s="182"/>
      <c r="AX275" s="181"/>
      <c r="AY275" s="181"/>
      <c r="AZ275" s="87"/>
      <c r="BA275" s="130"/>
      <c r="BB275" s="129"/>
      <c r="BC275" s="209"/>
    </row>
    <row r="276" spans="1:59" ht="27" hidden="1" customHeight="1" thickBot="1">
      <c r="A276" s="2141"/>
      <c r="B276" s="2189"/>
      <c r="C276" s="2198"/>
      <c r="D276" s="2198"/>
      <c r="E276" s="207"/>
      <c r="F276" s="2199"/>
      <c r="G276" s="394" t="s">
        <v>45</v>
      </c>
      <c r="H276" s="1473"/>
      <c r="I276" s="2"/>
      <c r="J276" s="100"/>
      <c r="K276" s="100"/>
      <c r="L276" s="99"/>
      <c r="M276" s="99"/>
      <c r="N276" s="163"/>
      <c r="O276" s="99"/>
      <c r="P276" s="99"/>
      <c r="Q276" s="100"/>
      <c r="R276" s="99"/>
      <c r="S276" s="203"/>
      <c r="T276" s="204"/>
      <c r="U276" s="1146"/>
      <c r="V276" s="205"/>
      <c r="W276" s="204"/>
      <c r="X276" s="1146"/>
      <c r="Y276" s="1563"/>
      <c r="Z276" s="204"/>
      <c r="AA276" s="205"/>
      <c r="AB276" s="205"/>
      <c r="AC276" s="118"/>
      <c r="AD276" s="1563"/>
      <c r="AE276" s="204"/>
      <c r="AF276" s="204"/>
      <c r="AG276" s="203"/>
      <c r="AH276" s="204"/>
      <c r="AI276" s="208"/>
      <c r="AJ276" s="205"/>
      <c r="AK276" s="204"/>
      <c r="AL276" s="1146"/>
      <c r="AM276" s="205"/>
      <c r="AN276" s="204"/>
      <c r="AO276" s="204"/>
      <c r="AP276" s="204"/>
      <c r="AQ276" s="204"/>
      <c r="AR276" s="1146"/>
      <c r="AS276" s="206"/>
      <c r="AT276" s="1146"/>
      <c r="AU276" s="205"/>
      <c r="AV276" s="204"/>
      <c r="AW276" s="203"/>
      <c r="AX276" s="204"/>
      <c r="AY276" s="1146"/>
      <c r="AZ276" s="1145"/>
      <c r="BA276" s="130"/>
      <c r="BB276" s="129"/>
      <c r="BC276" s="159"/>
    </row>
    <row r="277" spans="1:59" ht="27" hidden="1" customHeight="1" thickBot="1">
      <c r="A277" s="2141"/>
      <c r="B277" s="2189"/>
      <c r="C277" s="2194"/>
      <c r="D277" s="2194"/>
      <c r="E277" s="1196"/>
      <c r="F277" s="2167"/>
      <c r="G277" s="1191" t="s">
        <v>49</v>
      </c>
      <c r="H277" s="1479"/>
      <c r="I277" s="500"/>
      <c r="J277" s="501"/>
      <c r="K277" s="501"/>
      <c r="L277" s="499"/>
      <c r="M277" s="499"/>
      <c r="N277" s="1496"/>
      <c r="O277" s="499"/>
      <c r="P277" s="499"/>
      <c r="Q277" s="501"/>
      <c r="R277" s="499"/>
      <c r="S277" s="213"/>
      <c r="T277" s="214"/>
      <c r="U277" s="1153"/>
      <c r="V277" s="215"/>
      <c r="W277" s="214"/>
      <c r="X277" s="1153"/>
      <c r="Y277" s="213"/>
      <c r="Z277" s="88"/>
      <c r="AA277" s="1318"/>
      <c r="AB277" s="1318"/>
      <c r="AC277" s="214"/>
      <c r="AD277" s="213"/>
      <c r="AE277" s="214"/>
      <c r="AF277" s="214"/>
      <c r="AG277" s="213"/>
      <c r="AH277" s="214"/>
      <c r="AI277" s="214"/>
      <c r="AJ277" s="215"/>
      <c r="AK277" s="214"/>
      <c r="AL277" s="1153"/>
      <c r="AM277" s="215"/>
      <c r="AN277" s="214"/>
      <c r="AO277" s="214"/>
      <c r="AP277" s="214"/>
      <c r="AQ277" s="214"/>
      <c r="AR277" s="1153"/>
      <c r="AS277" s="216"/>
      <c r="AT277" s="1153"/>
      <c r="AU277" s="215"/>
      <c r="AV277" s="214"/>
      <c r="AW277" s="213"/>
      <c r="AX277" s="214"/>
      <c r="AY277" s="1153"/>
      <c r="AZ277" s="1152"/>
      <c r="BA277" s="213"/>
      <c r="BB277" s="212"/>
      <c r="BC277" s="211"/>
    </row>
    <row r="278" spans="1:59" ht="27" hidden="1" customHeight="1" thickBot="1">
      <c r="A278" s="2141"/>
      <c r="B278" s="2189"/>
      <c r="C278" s="2196"/>
      <c r="D278" s="2196"/>
      <c r="E278" s="1190"/>
      <c r="F278" s="2168"/>
      <c r="G278" s="1194" t="s">
        <v>48</v>
      </c>
      <c r="H278" s="1478"/>
      <c r="I278" s="1149"/>
      <c r="J278" s="74"/>
      <c r="K278" s="74"/>
      <c r="L278" s="72"/>
      <c r="M278" s="72"/>
      <c r="N278" s="1495"/>
      <c r="O278" s="72"/>
      <c r="P278" s="72"/>
      <c r="Q278" s="74"/>
      <c r="R278" s="72"/>
      <c r="S278" s="163"/>
      <c r="T278" s="99"/>
      <c r="U278" s="2"/>
      <c r="V278" s="100"/>
      <c r="W278" s="99"/>
      <c r="X278" s="2"/>
      <c r="Y278" s="163"/>
      <c r="Z278" s="181"/>
      <c r="AA278" s="184"/>
      <c r="AB278" s="184"/>
      <c r="AC278" s="99"/>
      <c r="AD278" s="163"/>
      <c r="AE278" s="99"/>
      <c r="AF278" s="99"/>
      <c r="AG278" s="163"/>
      <c r="AH278" s="99"/>
      <c r="AI278" s="99"/>
      <c r="AJ278" s="100"/>
      <c r="AK278" s="99"/>
      <c r="AL278" s="2"/>
      <c r="AM278" s="100"/>
      <c r="AN278" s="99"/>
      <c r="AO278" s="99"/>
      <c r="AP278" s="99"/>
      <c r="AQ278" s="99"/>
      <c r="AR278" s="2"/>
      <c r="AS278" s="98"/>
      <c r="AT278" s="2"/>
      <c r="AU278" s="100"/>
      <c r="AV278" s="99"/>
      <c r="AW278" s="163"/>
      <c r="AX278" s="99"/>
      <c r="AY278" s="2"/>
      <c r="AZ278" s="164"/>
      <c r="BA278" s="163"/>
      <c r="BB278" s="1158"/>
      <c r="BC278" s="162"/>
    </row>
    <row r="279" spans="1:59" ht="27" hidden="1" customHeight="1" thickBot="1">
      <c r="A279" s="2098"/>
      <c r="B279" s="2123"/>
      <c r="C279" s="2198"/>
      <c r="D279" s="2198"/>
      <c r="E279" s="207"/>
      <c r="F279" s="2199"/>
      <c r="G279" s="394" t="s">
        <v>45</v>
      </c>
      <c r="H279" s="1473"/>
      <c r="I279" s="2"/>
      <c r="J279" s="100"/>
      <c r="K279" s="100"/>
      <c r="L279" s="99"/>
      <c r="M279" s="99"/>
      <c r="N279" s="163"/>
      <c r="O279" s="99"/>
      <c r="P279" s="99"/>
      <c r="Q279" s="100"/>
      <c r="R279" s="99"/>
      <c r="S279" s="203"/>
      <c r="T279" s="204"/>
      <c r="U279" s="1146"/>
      <c r="V279" s="205"/>
      <c r="W279" s="204"/>
      <c r="X279" s="1146"/>
      <c r="Y279" s="203"/>
      <c r="Z279" s="1144"/>
      <c r="AA279" s="151"/>
      <c r="AB279" s="151"/>
      <c r="AC279" s="204"/>
      <c r="AD279" s="203"/>
      <c r="AE279" s="204"/>
      <c r="AF279" s="204"/>
      <c r="AG279" s="203"/>
      <c r="AH279" s="204"/>
      <c r="AI279" s="204"/>
      <c r="AJ279" s="205"/>
      <c r="AK279" s="204"/>
      <c r="AL279" s="1146"/>
      <c r="AM279" s="205"/>
      <c r="AN279" s="204"/>
      <c r="AO279" s="204"/>
      <c r="AP279" s="204"/>
      <c r="AQ279" s="204"/>
      <c r="AR279" s="1146"/>
      <c r="AS279" s="206"/>
      <c r="AT279" s="1146"/>
      <c r="AU279" s="205"/>
      <c r="AV279" s="204"/>
      <c r="AW279" s="203"/>
      <c r="AX279" s="204"/>
      <c r="AY279" s="1146"/>
      <c r="AZ279" s="1145"/>
      <c r="BA279" s="203"/>
      <c r="BB279" s="1147"/>
      <c r="BC279" s="202"/>
    </row>
    <row r="280" spans="1:59" s="195" customFormat="1" ht="38.25" hidden="1" customHeight="1" thickBot="1">
      <c r="A280" s="2211" t="s">
        <v>72</v>
      </c>
      <c r="B280" s="2212"/>
      <c r="C280" s="2212"/>
      <c r="D280" s="2212"/>
      <c r="E280" s="2212"/>
      <c r="F280" s="2212"/>
      <c r="G280" s="2212"/>
      <c r="H280" s="1482"/>
      <c r="I280" s="198"/>
      <c r="J280" s="201"/>
      <c r="K280" s="201"/>
      <c r="L280" s="199"/>
      <c r="M280" s="199"/>
      <c r="N280" s="464"/>
      <c r="O280" s="199"/>
      <c r="P280" s="199"/>
      <c r="Q280" s="201"/>
      <c r="R280" s="199"/>
      <c r="S280" s="1549"/>
      <c r="T280" s="512"/>
      <c r="U280" s="509"/>
      <c r="V280" s="508"/>
      <c r="W280" s="512"/>
      <c r="X280" s="509"/>
      <c r="Y280" s="513"/>
      <c r="Z280" s="199"/>
      <c r="AA280" s="201"/>
      <c r="AB280" s="508"/>
      <c r="AC280" s="512"/>
      <c r="AD280" s="513"/>
      <c r="AE280" s="512"/>
      <c r="AF280" s="512"/>
      <c r="AG280" s="513"/>
      <c r="AH280" s="512"/>
      <c r="AI280" s="512"/>
      <c r="AJ280" s="508"/>
      <c r="AK280" s="512"/>
      <c r="AL280" s="509"/>
      <c r="AM280" s="508"/>
      <c r="AN280" s="512"/>
      <c r="AO280" s="512"/>
      <c r="AP280" s="512"/>
      <c r="AQ280" s="512"/>
      <c r="AR280" s="509"/>
      <c r="AS280" s="511"/>
      <c r="AT280" s="509"/>
      <c r="AU280" s="508"/>
      <c r="AV280" s="512"/>
      <c r="AW280" s="513"/>
      <c r="AX280" s="512"/>
      <c r="AY280" s="509"/>
      <c r="AZ280" s="510"/>
      <c r="BA280" s="513"/>
      <c r="BB280" s="514"/>
      <c r="BC280" s="515"/>
      <c r="BD280" s="197">
        <f>SUM(Y280:AW280)/21</f>
        <v>0</v>
      </c>
      <c r="BG280" s="196"/>
    </row>
    <row r="281" spans="1:59" ht="27" hidden="1" customHeight="1" thickBot="1">
      <c r="A281" s="2157" t="s">
        <v>51</v>
      </c>
      <c r="B281" s="2114"/>
      <c r="C281" s="2114"/>
      <c r="D281" s="2114"/>
      <c r="E281" s="2114"/>
      <c r="F281" s="2114"/>
      <c r="G281" s="2114"/>
      <c r="H281" s="1483"/>
      <c r="I281" s="153"/>
      <c r="J281" s="4"/>
      <c r="K281" s="4"/>
      <c r="L281" s="1128"/>
      <c r="M281" s="1128"/>
      <c r="N281" s="1499"/>
      <c r="O281" s="1128"/>
      <c r="P281" s="1128"/>
      <c r="Q281" s="4"/>
      <c r="R281" s="1128"/>
      <c r="S281" s="785"/>
      <c r="T281" s="783"/>
      <c r="U281" s="779"/>
      <c r="V281" s="780"/>
      <c r="W281" s="783"/>
      <c r="X281" s="779"/>
      <c r="Y281" s="785"/>
      <c r="Z281" s="783"/>
      <c r="AA281" s="780"/>
      <c r="AB281" s="780"/>
      <c r="AC281" s="783"/>
      <c r="AD281" s="785"/>
      <c r="AE281" s="783"/>
      <c r="AF281" s="783"/>
      <c r="AG281" s="785"/>
      <c r="AH281" s="783"/>
      <c r="AI281" s="783"/>
      <c r="AJ281" s="780"/>
      <c r="AK281" s="783"/>
      <c r="AL281" s="779"/>
      <c r="AM281" s="780"/>
      <c r="AN281" s="783"/>
      <c r="AO281" s="783"/>
      <c r="AP281" s="783"/>
      <c r="AQ281" s="783"/>
      <c r="AR281" s="779"/>
      <c r="AS281" s="782"/>
      <c r="AT281" s="779"/>
      <c r="AU281" s="780"/>
      <c r="AV281" s="783"/>
      <c r="AW281" s="785"/>
      <c r="AX281" s="783"/>
      <c r="AY281" s="779"/>
      <c r="AZ281" s="781"/>
      <c r="BA281" s="785"/>
      <c r="BB281" s="786"/>
      <c r="BC281" s="787"/>
    </row>
    <row r="282" spans="1:59" ht="27" hidden="1" customHeight="1" thickBot="1">
      <c r="A282" s="2158" t="s">
        <v>50</v>
      </c>
      <c r="B282" s="2159"/>
      <c r="C282" s="2159"/>
      <c r="D282" s="2159"/>
      <c r="E282" s="2159"/>
      <c r="F282" s="2159"/>
      <c r="G282" s="2159"/>
      <c r="H282" s="1484"/>
      <c r="I282" s="150"/>
      <c r="J282" s="151"/>
      <c r="K282" s="151"/>
      <c r="L282" s="1144"/>
      <c r="M282" s="1144"/>
      <c r="N282" s="518"/>
      <c r="O282" s="1144"/>
      <c r="P282" s="1144"/>
      <c r="Q282" s="151"/>
      <c r="R282" s="1144"/>
      <c r="S282" s="518"/>
      <c r="T282" s="1144"/>
      <c r="U282" s="150"/>
      <c r="V282" s="151"/>
      <c r="W282" s="1144"/>
      <c r="X282" s="150"/>
      <c r="Y282" s="536"/>
      <c r="Z282" s="1144"/>
      <c r="AA282" s="151"/>
      <c r="AB282" s="151"/>
      <c r="AC282" s="1144"/>
      <c r="AD282" s="518"/>
      <c r="AE282" s="1144"/>
      <c r="AF282" s="1144"/>
      <c r="AG282" s="518"/>
      <c r="AH282" s="1144"/>
      <c r="AI282" s="1144"/>
      <c r="AJ282" s="151"/>
      <c r="AK282" s="1144"/>
      <c r="AL282" s="150"/>
      <c r="AM282" s="151"/>
      <c r="AN282" s="1144"/>
      <c r="AO282" s="1144"/>
      <c r="AP282" s="1144"/>
      <c r="AQ282" s="1144"/>
      <c r="AR282" s="150"/>
      <c r="AS282" s="152"/>
      <c r="AT282" s="150"/>
      <c r="AU282" s="151"/>
      <c r="AV282" s="1144"/>
      <c r="AW282" s="518"/>
      <c r="AX282" s="1144"/>
      <c r="AY282" s="150"/>
      <c r="AZ282" s="516"/>
      <c r="BA282" s="518"/>
      <c r="BB282" s="1159"/>
      <c r="BC282" s="519"/>
    </row>
    <row r="283" spans="1:59" ht="27" hidden="1" customHeight="1" thickBot="1">
      <c r="A283" s="778"/>
      <c r="B283" s="1151"/>
      <c r="C283" s="1151"/>
      <c r="D283" s="1151"/>
      <c r="E283" s="1151"/>
      <c r="F283" s="1151"/>
      <c r="G283" s="1151"/>
      <c r="H283" s="1485"/>
      <c r="I283" s="1151"/>
      <c r="J283" s="67"/>
      <c r="K283" s="67"/>
      <c r="L283" s="66"/>
      <c r="M283" s="66"/>
      <c r="N283" s="788"/>
      <c r="O283" s="66"/>
      <c r="P283" s="66"/>
      <c r="Q283" s="67"/>
      <c r="R283" s="66"/>
      <c r="S283" s="788"/>
      <c r="T283" s="66"/>
      <c r="U283" s="1151"/>
      <c r="V283" s="67"/>
      <c r="W283" s="66"/>
      <c r="X283" s="1151"/>
      <c r="Y283" s="788"/>
      <c r="Z283" s="66"/>
      <c r="AA283" s="67"/>
      <c r="AB283" s="67"/>
      <c r="AC283" s="66"/>
      <c r="AD283" s="788"/>
      <c r="AE283" s="66"/>
      <c r="AF283" s="66"/>
      <c r="AG283" s="788"/>
      <c r="AH283" s="66"/>
      <c r="AI283" s="66"/>
      <c r="AJ283" s="67"/>
      <c r="AK283" s="66"/>
      <c r="AL283" s="1151"/>
      <c r="AM283" s="67"/>
      <c r="AN283" s="66"/>
      <c r="AO283" s="66"/>
      <c r="AP283" s="66"/>
      <c r="AQ283" s="66"/>
      <c r="AR283" s="1151"/>
      <c r="AS283" s="65"/>
      <c r="AT283" s="1151"/>
      <c r="AU283" s="67"/>
      <c r="AV283" s="66"/>
      <c r="AW283" s="788"/>
      <c r="AX283" s="66"/>
      <c r="AY283" s="1151"/>
      <c r="AZ283" s="1150"/>
      <c r="BA283" s="788"/>
      <c r="BB283" s="789"/>
      <c r="BC283" s="790"/>
    </row>
    <row r="284" spans="1:59" ht="27" hidden="1" customHeight="1" thickBot="1">
      <c r="A284" s="1134"/>
      <c r="B284" s="99"/>
      <c r="C284" s="2"/>
      <c r="D284" s="2"/>
      <c r="E284" s="1158"/>
      <c r="F284" s="1134"/>
      <c r="G284" s="2"/>
      <c r="H284" s="1473"/>
      <c r="I284" s="2"/>
      <c r="J284" s="100"/>
      <c r="K284" s="100"/>
      <c r="L284" s="99"/>
      <c r="M284" s="99"/>
      <c r="N284" s="163"/>
      <c r="O284" s="99"/>
      <c r="P284" s="99"/>
      <c r="Q284" s="100"/>
      <c r="R284" s="99"/>
      <c r="S284" s="796"/>
      <c r="T284" s="795"/>
      <c r="U284" s="791"/>
      <c r="V284" s="792"/>
      <c r="W284" s="795"/>
      <c r="X284" s="791"/>
      <c r="Y284" s="163"/>
      <c r="Z284" s="99"/>
      <c r="AA284" s="100"/>
      <c r="AB284" s="792"/>
      <c r="AC284" s="795"/>
      <c r="AD284" s="796"/>
      <c r="AE284" s="795"/>
      <c r="AF284" s="795"/>
      <c r="AG284" s="796"/>
      <c r="AH284" s="795"/>
      <c r="AI284" s="795"/>
      <c r="AJ284" s="792"/>
      <c r="AK284" s="795"/>
      <c r="AL284" s="791"/>
      <c r="AM284" s="792"/>
      <c r="AN284" s="795"/>
      <c r="AO284" s="795"/>
      <c r="AP284" s="795"/>
      <c r="AQ284" s="795"/>
      <c r="AR284" s="791"/>
      <c r="AS284" s="794"/>
      <c r="AT284" s="791"/>
      <c r="AU284" s="792"/>
      <c r="AV284" s="795"/>
      <c r="AW284" s="796"/>
      <c r="AX284" s="795"/>
      <c r="AY284" s="791"/>
      <c r="AZ284" s="793"/>
      <c r="BA284" s="796"/>
      <c r="BB284" s="797"/>
      <c r="BC284" s="722"/>
    </row>
    <row r="285" spans="1:59" ht="38.25" hidden="1" customHeight="1" thickBot="1">
      <c r="A285" s="2120" t="s">
        <v>71</v>
      </c>
      <c r="B285" s="2122"/>
      <c r="C285" s="2213" t="s">
        <v>70</v>
      </c>
      <c r="D285" s="2214"/>
      <c r="E285" s="2215"/>
      <c r="F285" s="2167"/>
      <c r="G285" s="1188" t="s">
        <v>49</v>
      </c>
      <c r="H285" s="1469"/>
      <c r="I285" s="491"/>
      <c r="J285" s="492"/>
      <c r="K285" s="492"/>
      <c r="L285" s="490"/>
      <c r="M285" s="490"/>
      <c r="N285" s="740"/>
      <c r="O285" s="490"/>
      <c r="P285" s="490"/>
      <c r="Q285" s="492"/>
      <c r="R285" s="490"/>
      <c r="S285" s="1545"/>
      <c r="T285" s="1516"/>
      <c r="U285" s="732"/>
      <c r="V285" s="733"/>
      <c r="W285" s="1516"/>
      <c r="X285" s="734"/>
      <c r="Y285" s="738"/>
      <c r="Z285" s="736"/>
      <c r="AA285" s="735"/>
      <c r="AB285" s="735"/>
      <c r="AC285" s="736"/>
      <c r="AD285" s="738"/>
      <c r="AE285" s="736"/>
      <c r="AF285" s="214"/>
      <c r="AG285" s="213"/>
      <c r="AH285" s="736"/>
      <c r="AI285" s="736"/>
      <c r="AJ285" s="735"/>
      <c r="AK285" s="214"/>
      <c r="AL285" s="1153"/>
      <c r="AM285" s="735"/>
      <c r="AN285" s="736"/>
      <c r="AO285" s="736"/>
      <c r="AP285" s="736"/>
      <c r="AQ285" s="736"/>
      <c r="AR285" s="734"/>
      <c r="AS285" s="737"/>
      <c r="AT285" s="734"/>
      <c r="AU285" s="735"/>
      <c r="AV285" s="214"/>
      <c r="AW285" s="738"/>
      <c r="AX285" s="736"/>
      <c r="AY285" s="734"/>
      <c r="AZ285" s="739"/>
      <c r="BA285" s="740"/>
      <c r="BB285" s="741"/>
      <c r="BC285" s="574"/>
    </row>
    <row r="286" spans="1:59" ht="38.25" hidden="1" customHeight="1" thickBot="1">
      <c r="A286" s="1134"/>
      <c r="B286" s="99"/>
      <c r="C286" s="2216"/>
      <c r="D286" s="2217"/>
      <c r="E286" s="2218"/>
      <c r="F286" s="2168"/>
      <c r="G286" s="1189" t="s">
        <v>48</v>
      </c>
      <c r="H286" s="1470"/>
      <c r="I286" s="190"/>
      <c r="J286" s="192"/>
      <c r="K286" s="192"/>
      <c r="L286" s="191"/>
      <c r="M286" s="191"/>
      <c r="N286" s="188"/>
      <c r="O286" s="191"/>
      <c r="P286" s="191"/>
      <c r="Q286" s="192"/>
      <c r="R286" s="191"/>
      <c r="S286" s="1550"/>
      <c r="T286" s="88"/>
      <c r="U286" s="190"/>
      <c r="V286" s="89"/>
      <c r="W286" s="88"/>
      <c r="X286" s="190"/>
      <c r="Y286" s="188"/>
      <c r="Z286" s="191"/>
      <c r="AA286" s="192"/>
      <c r="AB286" s="192"/>
      <c r="AC286" s="191"/>
      <c r="AD286" s="188"/>
      <c r="AE286" s="191"/>
      <c r="AF286" s="88"/>
      <c r="AG286" s="130"/>
      <c r="AH286" s="191"/>
      <c r="AI286" s="191"/>
      <c r="AJ286" s="192"/>
      <c r="AK286" s="88"/>
      <c r="AL286" s="87"/>
      <c r="AM286" s="192"/>
      <c r="AN286" s="191"/>
      <c r="AO286" s="191"/>
      <c r="AP286" s="191"/>
      <c r="AQ286" s="191"/>
      <c r="AR286" s="190"/>
      <c r="AS286" s="193"/>
      <c r="AT286" s="190"/>
      <c r="AU286" s="192"/>
      <c r="AV286" s="88"/>
      <c r="AW286" s="188"/>
      <c r="AX286" s="191"/>
      <c r="AY286" s="190"/>
      <c r="AZ286" s="189"/>
      <c r="BA286" s="188"/>
      <c r="BB286" s="187"/>
      <c r="BC286" s="186"/>
    </row>
    <row r="287" spans="1:59" ht="38.25" hidden="1" customHeight="1" thickBot="1">
      <c r="A287" s="2170"/>
      <c r="B287" s="2171"/>
      <c r="C287" s="2219"/>
      <c r="D287" s="2220"/>
      <c r="E287" s="2221"/>
      <c r="F287" s="2169"/>
      <c r="G287" s="394" t="s">
        <v>45</v>
      </c>
      <c r="H287" s="1471"/>
      <c r="I287" s="493"/>
      <c r="J287" s="6"/>
      <c r="K287" s="6"/>
      <c r="L287" s="1133"/>
      <c r="M287" s="1133"/>
      <c r="N287" s="1493"/>
      <c r="O287" s="1133"/>
      <c r="P287" s="1133"/>
      <c r="Q287" s="6"/>
      <c r="R287" s="1133"/>
      <c r="S287" s="160"/>
      <c r="T287" s="118"/>
      <c r="U287" s="120"/>
      <c r="V287" s="119"/>
      <c r="W287" s="118"/>
      <c r="X287" s="120"/>
      <c r="Y287" s="160"/>
      <c r="Z287" s="118"/>
      <c r="AA287" s="119"/>
      <c r="AB287" s="119"/>
      <c r="AC287" s="118"/>
      <c r="AD287" s="160"/>
      <c r="AE287" s="118"/>
      <c r="AF287" s="118"/>
      <c r="AG287" s="160"/>
      <c r="AH287" s="118"/>
      <c r="AI287" s="118"/>
      <c r="AJ287" s="119"/>
      <c r="AK287" s="118"/>
      <c r="AL287" s="120"/>
      <c r="AM287" s="119"/>
      <c r="AN287" s="118"/>
      <c r="AO287" s="118"/>
      <c r="AP287" s="118"/>
      <c r="AQ287" s="118"/>
      <c r="AR287" s="120"/>
      <c r="AS287" s="121"/>
      <c r="AT287" s="120"/>
      <c r="AU287" s="119"/>
      <c r="AV287" s="118"/>
      <c r="AW287" s="160"/>
      <c r="AX287" s="118"/>
      <c r="AY287" s="120"/>
      <c r="AZ287" s="1139"/>
      <c r="BA287" s="160"/>
      <c r="BB287" s="1140"/>
      <c r="BC287" s="159"/>
    </row>
    <row r="288" spans="1:59" ht="38.25" hidden="1" customHeight="1" thickBot="1">
      <c r="A288" s="2139" t="s">
        <v>44</v>
      </c>
      <c r="B288" s="2140"/>
      <c r="C288" s="2144" t="s">
        <v>43</v>
      </c>
      <c r="D288" s="2144"/>
      <c r="E288" s="2145"/>
      <c r="F288" s="2146"/>
      <c r="G288" s="2144"/>
      <c r="H288" s="1486"/>
      <c r="I288" s="177"/>
      <c r="J288" s="179"/>
      <c r="K288" s="179"/>
      <c r="L288" s="178"/>
      <c r="M288" s="178"/>
      <c r="N288" s="776"/>
      <c r="O288" s="178"/>
      <c r="P288" s="178"/>
      <c r="Q288" s="179"/>
      <c r="R288" s="178"/>
      <c r="S288" s="803"/>
      <c r="T288" s="802"/>
      <c r="U288" s="798"/>
      <c r="V288" s="799"/>
      <c r="W288" s="802"/>
      <c r="X288" s="798"/>
      <c r="Y288" s="803"/>
      <c r="Z288" s="802"/>
      <c r="AA288" s="799"/>
      <c r="AB288" s="799"/>
      <c r="AC288" s="802"/>
      <c r="AD288" s="803"/>
      <c r="AE288" s="802"/>
      <c r="AF288" s="802"/>
      <c r="AG288" s="803"/>
      <c r="AH288" s="802"/>
      <c r="AI288" s="802"/>
      <c r="AJ288" s="799"/>
      <c r="AK288" s="802"/>
      <c r="AL288" s="798"/>
      <c r="AM288" s="799"/>
      <c r="AN288" s="802"/>
      <c r="AO288" s="802"/>
      <c r="AP288" s="802"/>
      <c r="AQ288" s="802"/>
      <c r="AR288" s="798"/>
      <c r="AS288" s="801"/>
      <c r="AT288" s="798"/>
      <c r="AU288" s="799"/>
      <c r="AV288" s="802"/>
      <c r="AW288" s="803"/>
      <c r="AX288" s="802"/>
      <c r="AY288" s="798"/>
      <c r="AZ288" s="800"/>
      <c r="BA288" s="803"/>
      <c r="BB288" s="804"/>
      <c r="BC288" s="659"/>
    </row>
    <row r="289" spans="1:55" ht="38.25" hidden="1" customHeight="1" thickBot="1">
      <c r="A289" s="2141"/>
      <c r="B289" s="2142"/>
      <c r="C289" s="2148" t="s">
        <v>42</v>
      </c>
      <c r="D289" s="2148"/>
      <c r="E289" s="2149"/>
      <c r="F289" s="2141"/>
      <c r="G289" s="2102"/>
      <c r="H289" s="1473"/>
      <c r="I289" s="2"/>
      <c r="J289" s="100"/>
      <c r="K289" s="100"/>
      <c r="L289" s="99"/>
      <c r="M289" s="99"/>
      <c r="N289" s="163"/>
      <c r="O289" s="99"/>
      <c r="P289" s="99"/>
      <c r="Q289" s="100"/>
      <c r="R289" s="99"/>
      <c r="S289" s="1547"/>
      <c r="T289" s="178"/>
      <c r="U289" s="177"/>
      <c r="V289" s="179"/>
      <c r="W289" s="178"/>
      <c r="X289" s="177"/>
      <c r="Y289" s="776"/>
      <c r="Z289" s="178"/>
      <c r="AA289" s="179"/>
      <c r="AB289" s="179"/>
      <c r="AC289" s="178"/>
      <c r="AD289" s="776"/>
      <c r="AE289" s="178"/>
      <c r="AF289" s="178"/>
      <c r="AG289" s="776"/>
      <c r="AH289" s="178"/>
      <c r="AI289" s="178"/>
      <c r="AJ289" s="179"/>
      <c r="AK289" s="178"/>
      <c r="AL289" s="177"/>
      <c r="AM289" s="179"/>
      <c r="AN289" s="178"/>
      <c r="AO289" s="178"/>
      <c r="AP289" s="178"/>
      <c r="AQ289" s="178"/>
      <c r="AR289" s="177"/>
      <c r="AS289" s="176"/>
      <c r="AT289" s="177"/>
      <c r="AU289" s="179"/>
      <c r="AV289" s="178"/>
      <c r="AW289" s="776"/>
      <c r="AX289" s="178"/>
      <c r="AY289" s="177"/>
      <c r="AZ289" s="751"/>
      <c r="BA289" s="776"/>
      <c r="BB289" s="777"/>
      <c r="BC289" s="627"/>
    </row>
    <row r="290" spans="1:55" ht="38.25" hidden="1" customHeight="1" thickBot="1">
      <c r="A290" s="2141"/>
      <c r="B290" s="2142"/>
      <c r="C290" s="2181" t="s">
        <v>41</v>
      </c>
      <c r="D290" s="2181"/>
      <c r="E290" s="2182"/>
      <c r="F290" s="2152"/>
      <c r="G290" s="2181"/>
      <c r="H290" s="1474"/>
      <c r="I290" s="87"/>
      <c r="J290" s="89"/>
      <c r="K290" s="89"/>
      <c r="L290" s="88"/>
      <c r="M290" s="88"/>
      <c r="N290" s="130"/>
      <c r="O290" s="88"/>
      <c r="P290" s="88"/>
      <c r="Q290" s="89"/>
      <c r="R290" s="88"/>
      <c r="S290" s="759"/>
      <c r="T290" s="757"/>
      <c r="U290" s="753"/>
      <c r="V290" s="754"/>
      <c r="W290" s="757"/>
      <c r="X290" s="753"/>
      <c r="Y290" s="759"/>
      <c r="Z290" s="757"/>
      <c r="AA290" s="754"/>
      <c r="AB290" s="754"/>
      <c r="AC290" s="757"/>
      <c r="AD290" s="759"/>
      <c r="AE290" s="757"/>
      <c r="AF290" s="757"/>
      <c r="AG290" s="759"/>
      <c r="AH290" s="757"/>
      <c r="AI290" s="757"/>
      <c r="AJ290" s="754"/>
      <c r="AK290" s="757"/>
      <c r="AL290" s="753"/>
      <c r="AM290" s="754"/>
      <c r="AN290" s="757"/>
      <c r="AO290" s="757"/>
      <c r="AP290" s="757"/>
      <c r="AQ290" s="757"/>
      <c r="AR290" s="753"/>
      <c r="AS290" s="756"/>
      <c r="AT290" s="753"/>
      <c r="AU290" s="754"/>
      <c r="AV290" s="757"/>
      <c r="AW290" s="759"/>
      <c r="AX290" s="757"/>
      <c r="AY290" s="753"/>
      <c r="AZ290" s="755"/>
      <c r="BA290" s="759"/>
      <c r="BB290" s="760"/>
      <c r="BC290" s="708"/>
    </row>
    <row r="291" spans="1:55" ht="27" hidden="1" customHeight="1" thickBot="1">
      <c r="A291" s="2120" t="s">
        <v>26</v>
      </c>
      <c r="B291" s="2122"/>
      <c r="C291" s="2186" t="s">
        <v>70</v>
      </c>
      <c r="D291" s="2121"/>
      <c r="E291" s="2187"/>
      <c r="F291" s="2167"/>
      <c r="G291" s="1191" t="s">
        <v>49</v>
      </c>
      <c r="H291" s="1479"/>
      <c r="I291" s="500"/>
      <c r="J291" s="501"/>
      <c r="K291" s="501"/>
      <c r="L291" s="499"/>
      <c r="M291" s="499"/>
      <c r="N291" s="1496"/>
      <c r="O291" s="499"/>
      <c r="P291" s="499"/>
      <c r="Q291" s="501"/>
      <c r="R291" s="499"/>
      <c r="S291" s="1551"/>
      <c r="T291" s="1516"/>
      <c r="U291" s="805"/>
      <c r="V291" s="733"/>
      <c r="W291" s="1516"/>
      <c r="X291" s="1153"/>
      <c r="Y291" s="213"/>
      <c r="Z291" s="214"/>
      <c r="AA291" s="215"/>
      <c r="AB291" s="215"/>
      <c r="AC291" s="214"/>
      <c r="AD291" s="213"/>
      <c r="AE291" s="214"/>
      <c r="AF291" s="214"/>
      <c r="AG291" s="213"/>
      <c r="AH291" s="214"/>
      <c r="AI291" s="214"/>
      <c r="AJ291" s="215"/>
      <c r="AK291" s="214"/>
      <c r="AL291" s="1153"/>
      <c r="AM291" s="215"/>
      <c r="AN291" s="214"/>
      <c r="AO291" s="214"/>
      <c r="AP291" s="214"/>
      <c r="AQ291" s="214"/>
      <c r="AR291" s="1153"/>
      <c r="AS291" s="216"/>
      <c r="AT291" s="1153"/>
      <c r="AU291" s="215"/>
      <c r="AV291" s="214"/>
      <c r="AW291" s="213"/>
      <c r="AX291" s="214"/>
      <c r="AY291" s="1153"/>
      <c r="AZ291" s="1152"/>
      <c r="BA291" s="806"/>
      <c r="BB291" s="1157"/>
      <c r="BC291" s="462"/>
    </row>
    <row r="292" spans="1:55" ht="27" hidden="1" customHeight="1" thickBot="1">
      <c r="A292" s="1134"/>
      <c r="B292" s="99"/>
      <c r="C292" s="2188"/>
      <c r="D292" s="2102"/>
      <c r="E292" s="2189"/>
      <c r="F292" s="2168"/>
      <c r="G292" s="1194" t="s">
        <v>48</v>
      </c>
      <c r="H292" s="1481"/>
      <c r="I292" s="506"/>
      <c r="J292" s="507"/>
      <c r="K292" s="507"/>
      <c r="L292" s="505"/>
      <c r="M292" s="505"/>
      <c r="N292" s="1498"/>
      <c r="O292" s="505"/>
      <c r="P292" s="505"/>
      <c r="Q292" s="507"/>
      <c r="R292" s="505"/>
      <c r="S292" s="1552"/>
      <c r="T292" s="88"/>
      <c r="U292" s="87"/>
      <c r="V292" s="89"/>
      <c r="W292" s="88"/>
      <c r="X292" s="87"/>
      <c r="Y292" s="130"/>
      <c r="Z292" s="88"/>
      <c r="AA292" s="89"/>
      <c r="AB292" s="89"/>
      <c r="AC292" s="88"/>
      <c r="AD292" s="130"/>
      <c r="AE292" s="88"/>
      <c r="AF292" s="88"/>
      <c r="AG292" s="130"/>
      <c r="AH292" s="88"/>
      <c r="AI292" s="88"/>
      <c r="AJ292" s="89"/>
      <c r="AK292" s="88"/>
      <c r="AL292" s="87"/>
      <c r="AM292" s="89"/>
      <c r="AN292" s="88"/>
      <c r="AO292" s="88"/>
      <c r="AP292" s="88"/>
      <c r="AQ292" s="88"/>
      <c r="AR292" s="87"/>
      <c r="AS292" s="86"/>
      <c r="AT292" s="87"/>
      <c r="AU292" s="89"/>
      <c r="AV292" s="88"/>
      <c r="AW292" s="130"/>
      <c r="AX292" s="88"/>
      <c r="AY292" s="87"/>
      <c r="AZ292" s="131"/>
      <c r="BA292" s="130"/>
      <c r="BB292" s="129"/>
      <c r="BC292" s="128"/>
    </row>
    <row r="293" spans="1:55" ht="27" hidden="1" customHeight="1" thickBot="1">
      <c r="A293" s="2170" t="s">
        <v>69</v>
      </c>
      <c r="B293" s="2171"/>
      <c r="C293" s="2190"/>
      <c r="D293" s="2191"/>
      <c r="E293" s="2192"/>
      <c r="F293" s="2169"/>
      <c r="G293" s="394" t="s">
        <v>45</v>
      </c>
      <c r="H293" s="1471"/>
      <c r="I293" s="493"/>
      <c r="J293" s="6"/>
      <c r="K293" s="6"/>
      <c r="L293" s="1133"/>
      <c r="M293" s="1133"/>
      <c r="N293" s="1493"/>
      <c r="O293" s="1133"/>
      <c r="P293" s="1133"/>
      <c r="Q293" s="6"/>
      <c r="R293" s="1133"/>
      <c r="S293" s="160"/>
      <c r="T293" s="118"/>
      <c r="U293" s="120"/>
      <c r="V293" s="119"/>
      <c r="W293" s="118"/>
      <c r="X293" s="120"/>
      <c r="Y293" s="160"/>
      <c r="Z293" s="118"/>
      <c r="AA293" s="119"/>
      <c r="AB293" s="119"/>
      <c r="AC293" s="118"/>
      <c r="AD293" s="160"/>
      <c r="AE293" s="118"/>
      <c r="AF293" s="118"/>
      <c r="AG293" s="160"/>
      <c r="AH293" s="118"/>
      <c r="AI293" s="118"/>
      <c r="AJ293" s="119"/>
      <c r="AK293" s="118"/>
      <c r="AL293" s="120"/>
      <c r="AM293" s="119"/>
      <c r="AN293" s="118"/>
      <c r="AO293" s="118"/>
      <c r="AP293" s="118"/>
      <c r="AQ293" s="118"/>
      <c r="AR293" s="120"/>
      <c r="AS293" s="121"/>
      <c r="AT293" s="120"/>
      <c r="AU293" s="119"/>
      <c r="AV293" s="118"/>
      <c r="AW293" s="160"/>
      <c r="AX293" s="118"/>
      <c r="AY293" s="120"/>
      <c r="AZ293" s="1139"/>
      <c r="BA293" s="160"/>
      <c r="BB293" s="1140"/>
      <c r="BC293" s="159"/>
    </row>
    <row r="294" spans="1:55" ht="27" hidden="1" customHeight="1" thickBot="1">
      <c r="A294" s="2139" t="s">
        <v>44</v>
      </c>
      <c r="B294" s="2140"/>
      <c r="C294" s="2144" t="s">
        <v>43</v>
      </c>
      <c r="D294" s="2144"/>
      <c r="E294" s="2145"/>
      <c r="F294" s="2146"/>
      <c r="G294" s="2144"/>
      <c r="H294" s="1486"/>
      <c r="I294" s="177"/>
      <c r="J294" s="179"/>
      <c r="K294" s="179"/>
      <c r="L294" s="178"/>
      <c r="M294" s="178"/>
      <c r="N294" s="776"/>
      <c r="O294" s="178"/>
      <c r="P294" s="178"/>
      <c r="Q294" s="179"/>
      <c r="R294" s="178"/>
      <c r="S294" s="803"/>
      <c r="T294" s="802"/>
      <c r="U294" s="798"/>
      <c r="V294" s="799"/>
      <c r="W294" s="802"/>
      <c r="X294" s="798"/>
      <c r="Y294" s="803"/>
      <c r="Z294" s="802"/>
      <c r="AA294" s="799"/>
      <c r="AB294" s="799"/>
      <c r="AC294" s="802"/>
      <c r="AD294" s="803"/>
      <c r="AE294" s="802"/>
      <c r="AF294" s="802"/>
      <c r="AG294" s="803"/>
      <c r="AH294" s="802"/>
      <c r="AI294" s="802"/>
      <c r="AJ294" s="799"/>
      <c r="AK294" s="802"/>
      <c r="AL294" s="798"/>
      <c r="AM294" s="799"/>
      <c r="AN294" s="802"/>
      <c r="AO294" s="802"/>
      <c r="AP294" s="802"/>
      <c r="AQ294" s="802"/>
      <c r="AR294" s="798"/>
      <c r="AS294" s="801"/>
      <c r="AT294" s="798"/>
      <c r="AU294" s="799"/>
      <c r="AV294" s="802"/>
      <c r="AW294" s="803"/>
      <c r="AX294" s="802"/>
      <c r="AY294" s="798"/>
      <c r="AZ294" s="800"/>
      <c r="BA294" s="803"/>
      <c r="BB294" s="804"/>
      <c r="BC294" s="659"/>
    </row>
    <row r="295" spans="1:55" ht="27" hidden="1" customHeight="1" thickBot="1">
      <c r="A295" s="2141"/>
      <c r="B295" s="2142"/>
      <c r="C295" s="2148" t="s">
        <v>42</v>
      </c>
      <c r="D295" s="2148"/>
      <c r="E295" s="2149"/>
      <c r="F295" s="2141"/>
      <c r="G295" s="2102"/>
      <c r="H295" s="1473"/>
      <c r="I295" s="2"/>
      <c r="J295" s="100"/>
      <c r="K295" s="100"/>
      <c r="L295" s="99"/>
      <c r="M295" s="99"/>
      <c r="N295" s="163"/>
      <c r="O295" s="99"/>
      <c r="P295" s="99"/>
      <c r="Q295" s="100"/>
      <c r="R295" s="99"/>
      <c r="S295" s="1547"/>
      <c r="T295" s="178"/>
      <c r="U295" s="177"/>
      <c r="V295" s="179"/>
      <c r="W295" s="178"/>
      <c r="X295" s="177"/>
      <c r="Y295" s="776"/>
      <c r="Z295" s="178"/>
      <c r="AA295" s="179"/>
      <c r="AB295" s="179"/>
      <c r="AC295" s="178"/>
      <c r="AD295" s="776"/>
      <c r="AE295" s="178"/>
      <c r="AF295" s="178"/>
      <c r="AG295" s="776"/>
      <c r="AH295" s="178"/>
      <c r="AI295" s="178"/>
      <c r="AJ295" s="179"/>
      <c r="AK295" s="178"/>
      <c r="AL295" s="177"/>
      <c r="AM295" s="179"/>
      <c r="AN295" s="178"/>
      <c r="AO295" s="178"/>
      <c r="AP295" s="178"/>
      <c r="AQ295" s="178"/>
      <c r="AR295" s="177"/>
      <c r="AS295" s="176"/>
      <c r="AT295" s="177"/>
      <c r="AU295" s="179"/>
      <c r="AV295" s="178"/>
      <c r="AW295" s="776"/>
      <c r="AX295" s="178"/>
      <c r="AY295" s="177"/>
      <c r="AZ295" s="751"/>
      <c r="BA295" s="776"/>
      <c r="BB295" s="777"/>
      <c r="BC295" s="627"/>
    </row>
    <row r="296" spans="1:55" ht="27" hidden="1" customHeight="1" thickBot="1">
      <c r="A296" s="2141"/>
      <c r="B296" s="2142"/>
      <c r="C296" s="2181" t="s">
        <v>41</v>
      </c>
      <c r="D296" s="2181"/>
      <c r="E296" s="2182"/>
      <c r="F296" s="2152"/>
      <c r="G296" s="2181"/>
      <c r="H296" s="1474"/>
      <c r="I296" s="87"/>
      <c r="J296" s="89"/>
      <c r="K296" s="89"/>
      <c r="L296" s="88"/>
      <c r="M296" s="88"/>
      <c r="N296" s="130"/>
      <c r="O296" s="88"/>
      <c r="P296" s="88"/>
      <c r="Q296" s="89"/>
      <c r="R296" s="88"/>
      <c r="S296" s="759"/>
      <c r="T296" s="757"/>
      <c r="U296" s="753"/>
      <c r="V296" s="754"/>
      <c r="W296" s="757"/>
      <c r="X296" s="753"/>
      <c r="Y296" s="759"/>
      <c r="Z296" s="757"/>
      <c r="AA296" s="754"/>
      <c r="AB296" s="754"/>
      <c r="AC296" s="757"/>
      <c r="AD296" s="759"/>
      <c r="AE296" s="757"/>
      <c r="AF296" s="757"/>
      <c r="AG296" s="759"/>
      <c r="AH296" s="757"/>
      <c r="AI296" s="757"/>
      <c r="AJ296" s="754"/>
      <c r="AK296" s="757"/>
      <c r="AL296" s="753"/>
      <c r="AM296" s="754"/>
      <c r="AN296" s="757"/>
      <c r="AO296" s="757"/>
      <c r="AP296" s="757"/>
      <c r="AQ296" s="757"/>
      <c r="AR296" s="753"/>
      <c r="AS296" s="756"/>
      <c r="AT296" s="753"/>
      <c r="AU296" s="754"/>
      <c r="AV296" s="757"/>
      <c r="AW296" s="759"/>
      <c r="AX296" s="757"/>
      <c r="AY296" s="753"/>
      <c r="AZ296" s="755"/>
      <c r="BA296" s="759"/>
      <c r="BB296" s="760"/>
      <c r="BC296" s="708"/>
    </row>
    <row r="297" spans="1:55" ht="27" hidden="1" customHeight="1" thickBot="1">
      <c r="A297" s="2200"/>
      <c r="B297" s="2201"/>
      <c r="C297" s="2202" t="s">
        <v>68</v>
      </c>
      <c r="D297" s="2203"/>
      <c r="E297" s="1204"/>
      <c r="F297" s="2208"/>
      <c r="G297" s="1191" t="s">
        <v>49</v>
      </c>
      <c r="H297" s="1477"/>
      <c r="I297" s="496"/>
      <c r="J297" s="497"/>
      <c r="K297" s="497"/>
      <c r="L297" s="495"/>
      <c r="M297" s="495"/>
      <c r="N297" s="1494"/>
      <c r="O297" s="495"/>
      <c r="P297" s="495"/>
      <c r="Q297" s="497"/>
      <c r="R297" s="495"/>
      <c r="S297" s="812"/>
      <c r="T297" s="811"/>
      <c r="U297" s="807"/>
      <c r="V297" s="808"/>
      <c r="W297" s="811"/>
      <c r="X297" s="807"/>
      <c r="Y297" s="812"/>
      <c r="Z297" s="811"/>
      <c r="AA297" s="1319"/>
      <c r="AB297" s="808"/>
      <c r="AC297" s="811"/>
      <c r="AD297" s="812"/>
      <c r="AE297" s="811"/>
      <c r="AF297" s="811"/>
      <c r="AG297" s="812"/>
      <c r="AH297" s="811"/>
      <c r="AI297" s="811"/>
      <c r="AJ297" s="808"/>
      <c r="AK297" s="811"/>
      <c r="AL297" s="807"/>
      <c r="AM297" s="808"/>
      <c r="AN297" s="811"/>
      <c r="AO297" s="811"/>
      <c r="AP297" s="811"/>
      <c r="AQ297" s="811"/>
      <c r="AR297" s="807"/>
      <c r="AS297" s="810"/>
      <c r="AT297" s="807"/>
      <c r="AU297" s="808"/>
      <c r="AV297" s="811"/>
      <c r="AW297" s="812"/>
      <c r="AX297" s="811"/>
      <c r="AY297" s="807"/>
      <c r="AZ297" s="809"/>
      <c r="BA297" s="812"/>
      <c r="BB297" s="813"/>
      <c r="BC297" s="814"/>
    </row>
    <row r="298" spans="1:55" ht="27" hidden="1" customHeight="1" thickBot="1">
      <c r="A298" s="1134"/>
      <c r="B298" s="99"/>
      <c r="C298" s="2204"/>
      <c r="D298" s="2205"/>
      <c r="E298" s="1205"/>
      <c r="F298" s="2168"/>
      <c r="G298" s="1194" t="s">
        <v>48</v>
      </c>
      <c r="H298" s="1481"/>
      <c r="I298" s="506"/>
      <c r="J298" s="507"/>
      <c r="K298" s="507"/>
      <c r="L298" s="505"/>
      <c r="M298" s="505"/>
      <c r="N298" s="1498"/>
      <c r="O298" s="505"/>
      <c r="P298" s="505"/>
      <c r="Q298" s="507"/>
      <c r="R298" s="505"/>
      <c r="S298" s="182"/>
      <c r="T298" s="181"/>
      <c r="U298" s="1136"/>
      <c r="V298" s="89"/>
      <c r="W298" s="181"/>
      <c r="X298" s="1136"/>
      <c r="Y298" s="182"/>
      <c r="Z298" s="181"/>
      <c r="AA298" s="89"/>
      <c r="AB298" s="184"/>
      <c r="AC298" s="181"/>
      <c r="AD298" s="182"/>
      <c r="AE298" s="181"/>
      <c r="AF298" s="88"/>
      <c r="AG298" s="182"/>
      <c r="AH298" s="181"/>
      <c r="AI298" s="181"/>
      <c r="AJ298" s="184"/>
      <c r="AK298" s="88"/>
      <c r="AL298" s="1136"/>
      <c r="AM298" s="184"/>
      <c r="AN298" s="181"/>
      <c r="AO298" s="181"/>
      <c r="AP298" s="88"/>
      <c r="AQ298" s="181"/>
      <c r="AR298" s="1136"/>
      <c r="AS298" s="183"/>
      <c r="AT298" s="1136"/>
      <c r="AU298" s="89"/>
      <c r="AV298" s="181"/>
      <c r="AW298" s="182"/>
      <c r="AX298" s="181"/>
      <c r="AY298" s="181"/>
      <c r="AZ298" s="131"/>
      <c r="BA298" s="130"/>
      <c r="BB298" s="129"/>
      <c r="BC298" s="815"/>
    </row>
    <row r="299" spans="1:55" ht="27" hidden="1" customHeight="1" thickBot="1">
      <c r="A299" s="2170"/>
      <c r="B299" s="2171"/>
      <c r="C299" s="2206"/>
      <c r="D299" s="2207"/>
      <c r="E299" s="180"/>
      <c r="F299" s="2169"/>
      <c r="G299" s="394" t="s">
        <v>45</v>
      </c>
      <c r="H299" s="1471"/>
      <c r="I299" s="493"/>
      <c r="J299" s="6"/>
      <c r="K299" s="6"/>
      <c r="L299" s="1133"/>
      <c r="M299" s="1133"/>
      <c r="N299" s="1493"/>
      <c r="O299" s="1133"/>
      <c r="P299" s="1133"/>
      <c r="Q299" s="6"/>
      <c r="R299" s="1133"/>
      <c r="S299" s="160"/>
      <c r="T299" s="118"/>
      <c r="U299" s="120"/>
      <c r="V299" s="119"/>
      <c r="W299" s="118"/>
      <c r="X299" s="120"/>
      <c r="Y299" s="160"/>
      <c r="Z299" s="118"/>
      <c r="AA299" s="119"/>
      <c r="AB299" s="119"/>
      <c r="AC299" s="118"/>
      <c r="AD299" s="160"/>
      <c r="AE299" s="118"/>
      <c r="AF299" s="118"/>
      <c r="AG299" s="160"/>
      <c r="AH299" s="118"/>
      <c r="AI299" s="118"/>
      <c r="AJ299" s="119"/>
      <c r="AK299" s="118"/>
      <c r="AL299" s="120"/>
      <c r="AM299" s="119"/>
      <c r="AN299" s="118"/>
      <c r="AO299" s="118"/>
      <c r="AP299" s="118"/>
      <c r="AQ299" s="118"/>
      <c r="AR299" s="120"/>
      <c r="AS299" s="121"/>
      <c r="AT299" s="120"/>
      <c r="AU299" s="119"/>
      <c r="AV299" s="118"/>
      <c r="AW299" s="160"/>
      <c r="AX299" s="118"/>
      <c r="AY299" s="120"/>
      <c r="AZ299" s="1139"/>
      <c r="BA299" s="160"/>
      <c r="BB299" s="1140"/>
      <c r="BC299" s="159"/>
    </row>
    <row r="300" spans="1:55" ht="27" hidden="1" customHeight="1" thickBot="1">
      <c r="A300" s="2139" t="s">
        <v>44</v>
      </c>
      <c r="B300" s="2140"/>
      <c r="C300" s="2144" t="s">
        <v>43</v>
      </c>
      <c r="D300" s="2144"/>
      <c r="E300" s="2145"/>
      <c r="F300" s="2146"/>
      <c r="G300" s="2144"/>
      <c r="H300" s="1486"/>
      <c r="I300" s="177"/>
      <c r="J300" s="179"/>
      <c r="K300" s="179"/>
      <c r="L300" s="178"/>
      <c r="M300" s="178"/>
      <c r="N300" s="776"/>
      <c r="O300" s="178"/>
      <c r="P300" s="178"/>
      <c r="Q300" s="179"/>
      <c r="R300" s="178"/>
      <c r="S300" s="803"/>
      <c r="T300" s="802"/>
      <c r="U300" s="798"/>
      <c r="V300" s="799"/>
      <c r="W300" s="802"/>
      <c r="X300" s="798"/>
      <c r="Y300" s="803"/>
      <c r="Z300" s="802"/>
      <c r="AA300" s="799"/>
      <c r="AB300" s="799"/>
      <c r="AC300" s="802"/>
      <c r="AD300" s="803"/>
      <c r="AE300" s="802"/>
      <c r="AF300" s="802"/>
      <c r="AG300" s="803"/>
      <c r="AH300" s="802"/>
      <c r="AI300" s="802"/>
      <c r="AJ300" s="799"/>
      <c r="AK300" s="802"/>
      <c r="AL300" s="798"/>
      <c r="AM300" s="799"/>
      <c r="AN300" s="802"/>
      <c r="AO300" s="802"/>
      <c r="AP300" s="802"/>
      <c r="AQ300" s="802"/>
      <c r="AR300" s="798"/>
      <c r="AS300" s="801"/>
      <c r="AT300" s="798"/>
      <c r="AU300" s="799"/>
      <c r="AV300" s="802"/>
      <c r="AW300" s="803"/>
      <c r="AX300" s="802"/>
      <c r="AY300" s="798"/>
      <c r="AZ300" s="800"/>
      <c r="BA300" s="803"/>
      <c r="BB300" s="804"/>
      <c r="BC300" s="659"/>
    </row>
    <row r="301" spans="1:55" ht="27" hidden="1" customHeight="1" thickBot="1">
      <c r="A301" s="2141"/>
      <c r="B301" s="2142"/>
      <c r="C301" s="2148" t="s">
        <v>42</v>
      </c>
      <c r="D301" s="2148"/>
      <c r="E301" s="2149"/>
      <c r="F301" s="2141"/>
      <c r="G301" s="2102"/>
      <c r="H301" s="1473"/>
      <c r="I301" s="2"/>
      <c r="J301" s="100"/>
      <c r="K301" s="100"/>
      <c r="L301" s="99"/>
      <c r="M301" s="99"/>
      <c r="N301" s="163"/>
      <c r="O301" s="99"/>
      <c r="P301" s="99"/>
      <c r="Q301" s="100"/>
      <c r="R301" s="99"/>
      <c r="S301" s="776"/>
      <c r="T301" s="178"/>
      <c r="U301" s="177"/>
      <c r="V301" s="179"/>
      <c r="W301" s="178"/>
      <c r="X301" s="177"/>
      <c r="Y301" s="776"/>
      <c r="Z301" s="178"/>
      <c r="AA301" s="179"/>
      <c r="AB301" s="179"/>
      <c r="AC301" s="178"/>
      <c r="AD301" s="776"/>
      <c r="AE301" s="178"/>
      <c r="AF301" s="178"/>
      <c r="AG301" s="776"/>
      <c r="AH301" s="178"/>
      <c r="AI301" s="178"/>
      <c r="AJ301" s="179"/>
      <c r="AK301" s="178"/>
      <c r="AL301" s="177"/>
      <c r="AM301" s="179"/>
      <c r="AN301" s="178"/>
      <c r="AO301" s="178"/>
      <c r="AP301" s="178"/>
      <c r="AQ301" s="178"/>
      <c r="AR301" s="177"/>
      <c r="AS301" s="176"/>
      <c r="AT301" s="177"/>
      <c r="AU301" s="179"/>
      <c r="AV301" s="178"/>
      <c r="AW301" s="776"/>
      <c r="AX301" s="178"/>
      <c r="AY301" s="177"/>
      <c r="AZ301" s="751"/>
      <c r="BA301" s="776"/>
      <c r="BB301" s="777"/>
      <c r="BC301" s="627"/>
    </row>
    <row r="302" spans="1:55" ht="27" hidden="1" customHeight="1" thickBot="1">
      <c r="A302" s="2141"/>
      <c r="B302" s="2142"/>
      <c r="C302" s="2181" t="s">
        <v>41</v>
      </c>
      <c r="D302" s="2181"/>
      <c r="E302" s="2182"/>
      <c r="F302" s="2152"/>
      <c r="G302" s="2181"/>
      <c r="H302" s="1474"/>
      <c r="I302" s="87"/>
      <c r="J302" s="89"/>
      <c r="K302" s="89"/>
      <c r="L302" s="88"/>
      <c r="M302" s="88"/>
      <c r="N302" s="130"/>
      <c r="O302" s="88"/>
      <c r="P302" s="88"/>
      <c r="Q302" s="89"/>
      <c r="R302" s="88"/>
      <c r="S302" s="759"/>
      <c r="T302" s="757"/>
      <c r="U302" s="753"/>
      <c r="V302" s="754"/>
      <c r="W302" s="757"/>
      <c r="X302" s="753"/>
      <c r="Y302" s="759"/>
      <c r="Z302" s="757"/>
      <c r="AA302" s="754"/>
      <c r="AB302" s="754"/>
      <c r="AC302" s="757"/>
      <c r="AD302" s="759"/>
      <c r="AE302" s="757"/>
      <c r="AF302" s="757"/>
      <c r="AG302" s="759"/>
      <c r="AH302" s="757"/>
      <c r="AI302" s="757"/>
      <c r="AJ302" s="754"/>
      <c r="AK302" s="757"/>
      <c r="AL302" s="753"/>
      <c r="AM302" s="754"/>
      <c r="AN302" s="757"/>
      <c r="AO302" s="757"/>
      <c r="AP302" s="757"/>
      <c r="AQ302" s="757"/>
      <c r="AR302" s="753"/>
      <c r="AS302" s="756"/>
      <c r="AT302" s="753"/>
      <c r="AU302" s="754"/>
      <c r="AV302" s="757"/>
      <c r="AW302" s="759"/>
      <c r="AX302" s="757"/>
      <c r="AY302" s="753"/>
      <c r="AZ302" s="755"/>
      <c r="BA302" s="759"/>
      <c r="BB302" s="760"/>
      <c r="BC302" s="708"/>
    </row>
    <row r="303" spans="1:55" ht="27" hidden="1" customHeight="1" thickBot="1">
      <c r="A303" s="2120" t="s">
        <v>26</v>
      </c>
      <c r="B303" s="2122"/>
      <c r="C303" s="2186" t="s">
        <v>67</v>
      </c>
      <c r="D303" s="2121"/>
      <c r="E303" s="2187"/>
      <c r="F303" s="2167"/>
      <c r="G303" s="1191" t="s">
        <v>49</v>
      </c>
      <c r="H303" s="1479"/>
      <c r="I303" s="500"/>
      <c r="J303" s="501"/>
      <c r="K303" s="501"/>
      <c r="L303" s="499"/>
      <c r="M303" s="499"/>
      <c r="N303" s="1496"/>
      <c r="O303" s="499"/>
      <c r="P303" s="499"/>
      <c r="Q303" s="501"/>
      <c r="R303" s="499"/>
      <c r="S303" s="213"/>
      <c r="T303" s="1516"/>
      <c r="U303" s="805"/>
      <c r="V303" s="733"/>
      <c r="W303" s="214"/>
      <c r="X303" s="1153"/>
      <c r="Y303" s="213"/>
      <c r="Z303" s="214"/>
      <c r="AA303" s="215"/>
      <c r="AB303" s="215"/>
      <c r="AC303" s="214"/>
      <c r="AD303" s="213"/>
      <c r="AE303" s="214"/>
      <c r="AF303" s="214"/>
      <c r="AG303" s="213"/>
      <c r="AH303" s="214"/>
      <c r="AI303" s="214"/>
      <c r="AJ303" s="215"/>
      <c r="AK303" s="214"/>
      <c r="AL303" s="1153"/>
      <c r="AM303" s="215"/>
      <c r="AN303" s="214"/>
      <c r="AO303" s="214"/>
      <c r="AP303" s="214"/>
      <c r="AQ303" s="214"/>
      <c r="AR303" s="1153"/>
      <c r="AS303" s="216"/>
      <c r="AT303" s="1153"/>
      <c r="AU303" s="215"/>
      <c r="AV303" s="214"/>
      <c r="AW303" s="213"/>
      <c r="AX303" s="214"/>
      <c r="AY303" s="1153"/>
      <c r="AZ303" s="1152"/>
      <c r="BA303" s="806"/>
      <c r="BB303" s="1157"/>
      <c r="BC303" s="462"/>
    </row>
    <row r="304" spans="1:55" ht="27" hidden="1" customHeight="1" thickBot="1">
      <c r="A304" s="1134"/>
      <c r="B304" s="99"/>
      <c r="C304" s="2188"/>
      <c r="D304" s="2102"/>
      <c r="E304" s="2189"/>
      <c r="F304" s="2168"/>
      <c r="G304" s="1194" t="s">
        <v>48</v>
      </c>
      <c r="H304" s="1487"/>
      <c r="I304" s="521"/>
      <c r="J304" s="522"/>
      <c r="K304" s="522"/>
      <c r="L304" s="520"/>
      <c r="M304" s="520"/>
      <c r="N304" s="1500"/>
      <c r="O304" s="520"/>
      <c r="P304" s="520"/>
      <c r="Q304" s="522"/>
      <c r="R304" s="520"/>
      <c r="S304" s="130"/>
      <c r="T304" s="88"/>
      <c r="U304" s="87"/>
      <c r="V304" s="89"/>
      <c r="W304" s="88"/>
      <c r="X304" s="87"/>
      <c r="Y304" s="130"/>
      <c r="Z304" s="88"/>
      <c r="AA304" s="89"/>
      <c r="AB304" s="89"/>
      <c r="AC304" s="88"/>
      <c r="AD304" s="130"/>
      <c r="AE304" s="88"/>
      <c r="AF304" s="88"/>
      <c r="AG304" s="130"/>
      <c r="AH304" s="88"/>
      <c r="AI304" s="88"/>
      <c r="AJ304" s="89"/>
      <c r="AK304" s="88"/>
      <c r="AL304" s="87"/>
      <c r="AM304" s="89"/>
      <c r="AN304" s="88"/>
      <c r="AO304" s="88"/>
      <c r="AP304" s="88"/>
      <c r="AQ304" s="88"/>
      <c r="AR304" s="87"/>
      <c r="AS304" s="86"/>
      <c r="AT304" s="87"/>
      <c r="AU304" s="89"/>
      <c r="AV304" s="88"/>
      <c r="AW304" s="130"/>
      <c r="AX304" s="88"/>
      <c r="AY304" s="87"/>
      <c r="AZ304" s="131"/>
      <c r="BA304" s="130"/>
      <c r="BB304" s="129"/>
      <c r="BC304" s="128"/>
    </row>
    <row r="305" spans="1:55" ht="27" hidden="1" customHeight="1" thickBot="1">
      <c r="A305" s="2170" t="s">
        <v>66</v>
      </c>
      <c r="B305" s="2171"/>
      <c r="C305" s="2190"/>
      <c r="D305" s="2191"/>
      <c r="E305" s="2192"/>
      <c r="F305" s="2169"/>
      <c r="G305" s="394" t="s">
        <v>45</v>
      </c>
      <c r="H305" s="1471"/>
      <c r="I305" s="493"/>
      <c r="J305" s="6"/>
      <c r="K305" s="6"/>
      <c r="L305" s="1133"/>
      <c r="M305" s="1133"/>
      <c r="N305" s="1493"/>
      <c r="O305" s="1133"/>
      <c r="P305" s="1133"/>
      <c r="Q305" s="6"/>
      <c r="R305" s="1133"/>
      <c r="S305" s="160"/>
      <c r="T305" s="118"/>
      <c r="U305" s="120"/>
      <c r="V305" s="119"/>
      <c r="W305" s="118"/>
      <c r="X305" s="120"/>
      <c r="Y305" s="160"/>
      <c r="Z305" s="118"/>
      <c r="AA305" s="119"/>
      <c r="AB305" s="119"/>
      <c r="AC305" s="118"/>
      <c r="AD305" s="160"/>
      <c r="AE305" s="118"/>
      <c r="AF305" s="118"/>
      <c r="AG305" s="160"/>
      <c r="AH305" s="118"/>
      <c r="AI305" s="118"/>
      <c r="AJ305" s="119"/>
      <c r="AK305" s="118"/>
      <c r="AL305" s="120"/>
      <c r="AM305" s="119"/>
      <c r="AN305" s="118"/>
      <c r="AO305" s="118"/>
      <c r="AP305" s="118"/>
      <c r="AQ305" s="118"/>
      <c r="AR305" s="120"/>
      <c r="AS305" s="121"/>
      <c r="AT305" s="120"/>
      <c r="AU305" s="119"/>
      <c r="AV305" s="118"/>
      <c r="AW305" s="160"/>
      <c r="AX305" s="118"/>
      <c r="AY305" s="120"/>
      <c r="AZ305" s="1139"/>
      <c r="BA305" s="160"/>
      <c r="BB305" s="1140"/>
      <c r="BC305" s="159"/>
    </row>
    <row r="306" spans="1:55" ht="27" hidden="1" customHeight="1" thickBot="1">
      <c r="A306" s="2139" t="s">
        <v>44</v>
      </c>
      <c r="B306" s="2140"/>
      <c r="C306" s="2144" t="s">
        <v>43</v>
      </c>
      <c r="D306" s="2144"/>
      <c r="E306" s="2145"/>
      <c r="F306" s="2146"/>
      <c r="G306" s="2144"/>
      <c r="H306" s="1486"/>
      <c r="I306" s="177"/>
      <c r="J306" s="179"/>
      <c r="K306" s="179"/>
      <c r="L306" s="178"/>
      <c r="M306" s="178"/>
      <c r="N306" s="776"/>
      <c r="O306" s="178"/>
      <c r="P306" s="178"/>
      <c r="Q306" s="179"/>
      <c r="R306" s="178"/>
      <c r="S306" s="803"/>
      <c r="T306" s="802"/>
      <c r="U306" s="798"/>
      <c r="V306" s="799"/>
      <c r="W306" s="802"/>
      <c r="X306" s="798"/>
      <c r="Y306" s="803"/>
      <c r="Z306" s="802"/>
      <c r="AA306" s="799"/>
      <c r="AB306" s="799"/>
      <c r="AC306" s="802"/>
      <c r="AD306" s="803"/>
      <c r="AE306" s="802"/>
      <c r="AF306" s="802"/>
      <c r="AG306" s="803"/>
      <c r="AH306" s="802"/>
      <c r="AI306" s="802"/>
      <c r="AJ306" s="799"/>
      <c r="AK306" s="802"/>
      <c r="AL306" s="798"/>
      <c r="AM306" s="799"/>
      <c r="AN306" s="802"/>
      <c r="AO306" s="802"/>
      <c r="AP306" s="802"/>
      <c r="AQ306" s="802"/>
      <c r="AR306" s="798"/>
      <c r="AS306" s="801"/>
      <c r="AT306" s="798"/>
      <c r="AU306" s="799"/>
      <c r="AV306" s="802"/>
      <c r="AW306" s="803"/>
      <c r="AX306" s="802"/>
      <c r="AY306" s="798"/>
      <c r="AZ306" s="800"/>
      <c r="BA306" s="803"/>
      <c r="BB306" s="804"/>
      <c r="BC306" s="659"/>
    </row>
    <row r="307" spans="1:55" ht="27" hidden="1" customHeight="1" thickBot="1">
      <c r="A307" s="2141"/>
      <c r="B307" s="2142"/>
      <c r="C307" s="2148" t="s">
        <v>42</v>
      </c>
      <c r="D307" s="2148"/>
      <c r="E307" s="2149"/>
      <c r="F307" s="2141"/>
      <c r="G307" s="2102"/>
      <c r="H307" s="1473"/>
      <c r="I307" s="2"/>
      <c r="J307" s="100"/>
      <c r="K307" s="100"/>
      <c r="L307" s="99"/>
      <c r="M307" s="99"/>
      <c r="N307" s="163"/>
      <c r="O307" s="99"/>
      <c r="P307" s="99"/>
      <c r="Q307" s="100"/>
      <c r="R307" s="99"/>
      <c r="S307" s="776"/>
      <c r="T307" s="178"/>
      <c r="U307" s="177"/>
      <c r="V307" s="179"/>
      <c r="W307" s="178"/>
      <c r="X307" s="177"/>
      <c r="Y307" s="776"/>
      <c r="Z307" s="178"/>
      <c r="AA307" s="179"/>
      <c r="AB307" s="179"/>
      <c r="AC307" s="178"/>
      <c r="AD307" s="776"/>
      <c r="AE307" s="178"/>
      <c r="AF307" s="178"/>
      <c r="AG307" s="776"/>
      <c r="AH307" s="178"/>
      <c r="AI307" s="178"/>
      <c r="AJ307" s="179"/>
      <c r="AK307" s="178"/>
      <c r="AL307" s="177"/>
      <c r="AM307" s="179"/>
      <c r="AN307" s="178"/>
      <c r="AO307" s="178"/>
      <c r="AP307" s="178"/>
      <c r="AQ307" s="178"/>
      <c r="AR307" s="177"/>
      <c r="AS307" s="176"/>
      <c r="AT307" s="177"/>
      <c r="AU307" s="179"/>
      <c r="AV307" s="178"/>
      <c r="AW307" s="776"/>
      <c r="AX307" s="178"/>
      <c r="AY307" s="177"/>
      <c r="AZ307" s="751"/>
      <c r="BA307" s="776"/>
      <c r="BB307" s="777"/>
      <c r="BC307" s="627">
        <f>SUM(P307:AW307)</f>
        <v>0</v>
      </c>
    </row>
    <row r="308" spans="1:55" ht="27" hidden="1" customHeight="1" thickBot="1">
      <c r="A308" s="2141"/>
      <c r="B308" s="2142"/>
      <c r="C308" s="2181" t="s">
        <v>41</v>
      </c>
      <c r="D308" s="2181"/>
      <c r="E308" s="2182"/>
      <c r="F308" s="2152"/>
      <c r="G308" s="2181"/>
      <c r="H308" s="1474"/>
      <c r="I308" s="87"/>
      <c r="J308" s="89"/>
      <c r="K308" s="89"/>
      <c r="L308" s="88"/>
      <c r="M308" s="88"/>
      <c r="N308" s="130"/>
      <c r="O308" s="88"/>
      <c r="P308" s="88"/>
      <c r="Q308" s="89"/>
      <c r="R308" s="88"/>
      <c r="S308" s="759"/>
      <c r="T308" s="757"/>
      <c r="U308" s="753"/>
      <c r="V308" s="754"/>
      <c r="W308" s="757"/>
      <c r="X308" s="753"/>
      <c r="Y308" s="759"/>
      <c r="Z308" s="757"/>
      <c r="AA308" s="754"/>
      <c r="AB308" s="754"/>
      <c r="AC308" s="757"/>
      <c r="AD308" s="759"/>
      <c r="AE308" s="757"/>
      <c r="AF308" s="757"/>
      <c r="AG308" s="759"/>
      <c r="AH308" s="757"/>
      <c r="AI308" s="757"/>
      <c r="AJ308" s="754"/>
      <c r="AK308" s="757"/>
      <c r="AL308" s="753"/>
      <c r="AM308" s="754"/>
      <c r="AN308" s="757"/>
      <c r="AO308" s="757"/>
      <c r="AP308" s="757"/>
      <c r="AQ308" s="757"/>
      <c r="AR308" s="753"/>
      <c r="AS308" s="756"/>
      <c r="AT308" s="753"/>
      <c r="AU308" s="754"/>
      <c r="AV308" s="757"/>
      <c r="AW308" s="759"/>
      <c r="AX308" s="757"/>
      <c r="AY308" s="753"/>
      <c r="AZ308" s="755"/>
      <c r="BA308" s="759"/>
      <c r="BB308" s="760"/>
      <c r="BC308" s="708">
        <f>SUM(O308:AW308)</f>
        <v>0</v>
      </c>
    </row>
    <row r="309" spans="1:55" ht="49.5" hidden="1" customHeight="1" thickBot="1">
      <c r="A309" s="2241" t="s">
        <v>81</v>
      </c>
      <c r="B309" s="2242"/>
      <c r="C309" s="2242"/>
      <c r="D309" s="2242"/>
      <c r="E309" s="2243"/>
      <c r="F309" s="2167"/>
      <c r="G309" s="1184" t="s">
        <v>49</v>
      </c>
      <c r="H309" s="1462"/>
      <c r="I309" s="481"/>
      <c r="J309" s="482"/>
      <c r="K309" s="482"/>
      <c r="L309" s="425"/>
      <c r="M309" s="480"/>
      <c r="N309" s="1265"/>
      <c r="O309" s="480"/>
      <c r="P309" s="480"/>
      <c r="Q309" s="483"/>
      <c r="R309" s="425"/>
      <c r="S309" s="570"/>
      <c r="T309" s="1506"/>
      <c r="U309" s="566"/>
      <c r="V309" s="567"/>
      <c r="W309" s="568"/>
      <c r="X309" s="566"/>
      <c r="Y309" s="570"/>
      <c r="Z309" s="568"/>
      <c r="AA309" s="567"/>
      <c r="AB309" s="567"/>
      <c r="AC309" s="568"/>
      <c r="AD309" s="570"/>
      <c r="AE309" s="568"/>
      <c r="AF309" s="568"/>
      <c r="AG309" s="570"/>
      <c r="AH309" s="568"/>
      <c r="AI309" s="568"/>
      <c r="AJ309" s="567"/>
      <c r="AK309" s="568"/>
      <c r="AL309" s="566"/>
      <c r="AM309" s="567"/>
      <c r="AN309" s="568"/>
      <c r="AO309" s="568"/>
      <c r="AP309" s="568"/>
      <c r="AQ309" s="568"/>
      <c r="AR309" s="566"/>
      <c r="AS309" s="569"/>
      <c r="AT309" s="566"/>
      <c r="AU309" s="567"/>
      <c r="AV309" s="568"/>
      <c r="AW309" s="570"/>
      <c r="AX309" s="568"/>
      <c r="AY309" s="566"/>
      <c r="AZ309" s="571"/>
      <c r="BA309" s="572"/>
      <c r="BB309" s="573"/>
      <c r="BC309" s="574">
        <f>SUM(L309:AW309)</f>
        <v>0</v>
      </c>
    </row>
    <row r="310" spans="1:55" ht="49.5" hidden="1" customHeight="1" thickBot="1">
      <c r="A310" s="2244"/>
      <c r="B310" s="2245"/>
      <c r="C310" s="2245"/>
      <c r="D310" s="2245"/>
      <c r="E310" s="2246"/>
      <c r="F310" s="2168"/>
      <c r="G310" s="1185" t="s">
        <v>48</v>
      </c>
      <c r="H310" s="1463" t="e">
        <f t="shared" ref="H310:AJ310" si="69">G310+H309-H308</f>
        <v>#VALUE!</v>
      </c>
      <c r="I310" s="287" t="e">
        <f>H310+I309-I308</f>
        <v>#VALUE!</v>
      </c>
      <c r="J310" s="488" t="e">
        <f t="shared" si="69"/>
        <v>#VALUE!</v>
      </c>
      <c r="K310" s="298" t="e">
        <f t="shared" si="69"/>
        <v>#VALUE!</v>
      </c>
      <c r="L310" s="487" t="e">
        <f t="shared" si="69"/>
        <v>#VALUE!</v>
      </c>
      <c r="M310" s="286" t="e">
        <f t="shared" si="69"/>
        <v>#VALUE!</v>
      </c>
      <c r="N310" s="1170" t="e">
        <f t="shared" si="69"/>
        <v>#VALUE!</v>
      </c>
      <c r="O310" s="286" t="e">
        <f t="shared" si="69"/>
        <v>#VALUE!</v>
      </c>
      <c r="P310" s="286" t="e">
        <f t="shared" si="69"/>
        <v>#VALUE!</v>
      </c>
      <c r="Q310" s="488" t="e">
        <f t="shared" si="69"/>
        <v>#VALUE!</v>
      </c>
      <c r="R310" s="487" t="e">
        <f t="shared" si="69"/>
        <v>#VALUE!</v>
      </c>
      <c r="S310" s="335" t="e">
        <f t="shared" si="69"/>
        <v>#VALUE!</v>
      </c>
      <c r="T310" s="1515" t="e">
        <f t="shared" si="69"/>
        <v>#VALUE!</v>
      </c>
      <c r="U310" s="276" t="e">
        <f t="shared" si="69"/>
        <v>#VALUE!</v>
      </c>
      <c r="V310" s="282" t="e">
        <f t="shared" si="69"/>
        <v>#VALUE!</v>
      </c>
      <c r="W310" s="280" t="e">
        <f t="shared" si="69"/>
        <v>#VALUE!</v>
      </c>
      <c r="X310" s="276" t="e">
        <f t="shared" si="69"/>
        <v>#VALUE!</v>
      </c>
      <c r="Y310" s="274" t="e">
        <f t="shared" si="69"/>
        <v>#VALUE!</v>
      </c>
      <c r="Z310" s="277" t="e">
        <f t="shared" si="69"/>
        <v>#VALUE!</v>
      </c>
      <c r="AA310" s="278" t="e">
        <f t="shared" si="69"/>
        <v>#VALUE!</v>
      </c>
      <c r="AB310" s="278" t="e">
        <f t="shared" si="69"/>
        <v>#VALUE!</v>
      </c>
      <c r="AC310" s="277" t="e">
        <f t="shared" si="69"/>
        <v>#VALUE!</v>
      </c>
      <c r="AD310" s="274" t="e">
        <f t="shared" si="69"/>
        <v>#VALUE!</v>
      </c>
      <c r="AE310" s="277" t="e">
        <f t="shared" si="69"/>
        <v>#VALUE!</v>
      </c>
      <c r="AF310" s="277" t="e">
        <f t="shared" si="69"/>
        <v>#VALUE!</v>
      </c>
      <c r="AG310" s="274" t="e">
        <f t="shared" si="69"/>
        <v>#VALUE!</v>
      </c>
      <c r="AH310" s="280" t="e">
        <f t="shared" si="69"/>
        <v>#VALUE!</v>
      </c>
      <c r="AI310" s="277" t="e">
        <f t="shared" si="69"/>
        <v>#VALUE!</v>
      </c>
      <c r="AJ310" s="278" t="e">
        <f t="shared" si="69"/>
        <v>#VALUE!</v>
      </c>
      <c r="AK310" s="277"/>
      <c r="AL310" s="276"/>
      <c r="AM310" s="282"/>
      <c r="AN310" s="277"/>
      <c r="AO310" s="277"/>
      <c r="AP310" s="277"/>
      <c r="AQ310" s="277"/>
      <c r="AR310" s="276"/>
      <c r="AS310" s="279"/>
      <c r="AT310" s="276"/>
      <c r="AU310" s="278"/>
      <c r="AV310" s="277"/>
      <c r="AW310" s="274"/>
      <c r="AX310" s="277"/>
      <c r="AY310" s="276"/>
      <c r="AZ310" s="275"/>
      <c r="BA310" s="274"/>
      <c r="BB310" s="273"/>
      <c r="BC310" s="186"/>
    </row>
    <row r="311" spans="1:55" ht="49.5" hidden="1" customHeight="1" thickBot="1">
      <c r="A311" s="2247"/>
      <c r="B311" s="2248"/>
      <c r="C311" s="2248"/>
      <c r="D311" s="2248"/>
      <c r="E311" s="2249"/>
      <c r="F311" s="2169"/>
      <c r="G311" s="1186" t="s">
        <v>45</v>
      </c>
      <c r="H311" s="1464"/>
      <c r="I311" s="272"/>
      <c r="J311" s="271"/>
      <c r="K311" s="271"/>
      <c r="L311" s="270"/>
      <c r="M311" s="270"/>
      <c r="N311" s="1339"/>
      <c r="O311" s="270"/>
      <c r="P311" s="270"/>
      <c r="Q311" s="271"/>
      <c r="R311" s="270"/>
      <c r="S311" s="575"/>
      <c r="T311" s="265"/>
      <c r="U311" s="267"/>
      <c r="V311" s="266"/>
      <c r="W311" s="265"/>
      <c r="X311" s="267"/>
      <c r="Y311" s="575"/>
      <c r="Z311" s="265"/>
      <c r="AA311" s="266"/>
      <c r="AB311" s="266"/>
      <c r="AC311" s="265"/>
      <c r="AD311" s="575"/>
      <c r="AE311" s="265"/>
      <c r="AF311" s="265"/>
      <c r="AG311" s="575"/>
      <c r="AH311" s="265"/>
      <c r="AI311" s="265"/>
      <c r="AJ311" s="266"/>
      <c r="AK311" s="265"/>
      <c r="AL311" s="267"/>
      <c r="AM311" s="266"/>
      <c r="AN311" s="265"/>
      <c r="AO311" s="265"/>
      <c r="AP311" s="265"/>
      <c r="AQ311" s="265"/>
      <c r="AR311" s="267"/>
      <c r="AS311" s="268"/>
      <c r="AT311" s="267"/>
      <c r="AU311" s="266"/>
      <c r="AV311" s="265"/>
      <c r="AW311" s="575"/>
      <c r="AX311" s="265"/>
      <c r="AY311" s="267"/>
      <c r="AZ311" s="269"/>
      <c r="BA311" s="575"/>
      <c r="BB311" s="576"/>
      <c r="BC311" s="577"/>
    </row>
    <row r="312" spans="1:55" ht="49.5" hidden="1" customHeight="1" thickBot="1">
      <c r="A312" s="2139"/>
      <c r="B312" s="2140"/>
      <c r="C312" s="2144" t="s">
        <v>43</v>
      </c>
      <c r="D312" s="2144"/>
      <c r="E312" s="2145"/>
      <c r="F312" s="2146"/>
      <c r="G312" s="2144"/>
      <c r="H312" s="1465">
        <f t="shared" ref="H312:AJ312" si="70">G312+H308-H311</f>
        <v>0</v>
      </c>
      <c r="I312" s="255">
        <f>H312+I308-I311</f>
        <v>0</v>
      </c>
      <c r="J312" s="257">
        <f t="shared" si="70"/>
        <v>0</v>
      </c>
      <c r="K312" s="257">
        <f t="shared" si="70"/>
        <v>0</v>
      </c>
      <c r="L312" s="256">
        <f t="shared" si="70"/>
        <v>0</v>
      </c>
      <c r="M312" s="256">
        <f t="shared" si="70"/>
        <v>0</v>
      </c>
      <c r="N312" s="1171">
        <f t="shared" si="70"/>
        <v>0</v>
      </c>
      <c r="O312" s="256">
        <f t="shared" si="70"/>
        <v>0</v>
      </c>
      <c r="P312" s="256">
        <f t="shared" si="70"/>
        <v>0</v>
      </c>
      <c r="Q312" s="257">
        <f t="shared" si="70"/>
        <v>0</v>
      </c>
      <c r="R312" s="256">
        <f t="shared" si="70"/>
        <v>0</v>
      </c>
      <c r="S312" s="585">
        <f t="shared" si="70"/>
        <v>0</v>
      </c>
      <c r="T312" s="582">
        <f t="shared" si="70"/>
        <v>0</v>
      </c>
      <c r="U312" s="579">
        <f t="shared" si="70"/>
        <v>0</v>
      </c>
      <c r="V312" s="580">
        <f t="shared" si="70"/>
        <v>0</v>
      </c>
      <c r="W312" s="582">
        <f t="shared" si="70"/>
        <v>0</v>
      </c>
      <c r="X312" s="579">
        <f t="shared" si="70"/>
        <v>0</v>
      </c>
      <c r="Y312" s="1171">
        <f t="shared" si="70"/>
        <v>0</v>
      </c>
      <c r="Z312" s="256">
        <f t="shared" si="70"/>
        <v>0</v>
      </c>
      <c r="AA312" s="257">
        <f t="shared" si="70"/>
        <v>0</v>
      </c>
      <c r="AB312" s="580">
        <f t="shared" si="70"/>
        <v>0</v>
      </c>
      <c r="AC312" s="582">
        <f t="shared" si="70"/>
        <v>0</v>
      </c>
      <c r="AD312" s="585">
        <f t="shared" si="70"/>
        <v>0</v>
      </c>
      <c r="AE312" s="582">
        <f t="shared" si="70"/>
        <v>0</v>
      </c>
      <c r="AF312" s="582">
        <f t="shared" si="70"/>
        <v>0</v>
      </c>
      <c r="AG312" s="585">
        <f t="shared" si="70"/>
        <v>0</v>
      </c>
      <c r="AH312" s="582">
        <f t="shared" si="70"/>
        <v>0</v>
      </c>
      <c r="AI312" s="582">
        <f t="shared" si="70"/>
        <v>0</v>
      </c>
      <c r="AJ312" s="580">
        <f t="shared" si="70"/>
        <v>0</v>
      </c>
      <c r="AK312" s="582"/>
      <c r="AL312" s="579"/>
      <c r="AM312" s="580"/>
      <c r="AN312" s="582"/>
      <c r="AO312" s="582"/>
      <c r="AP312" s="582"/>
      <c r="AQ312" s="582"/>
      <c r="AR312" s="579"/>
      <c r="AS312" s="578"/>
      <c r="AT312" s="579"/>
      <c r="AU312" s="580"/>
      <c r="AV312" s="582"/>
      <c r="AW312" s="585"/>
      <c r="AX312" s="582"/>
      <c r="AY312" s="579"/>
      <c r="AZ312" s="581"/>
      <c r="BA312" s="585"/>
      <c r="BB312" s="689"/>
      <c r="BC312" s="722"/>
    </row>
    <row r="313" spans="1:55" ht="49.5" hidden="1" customHeight="1" thickBot="1">
      <c r="A313" s="2141"/>
      <c r="B313" s="2142"/>
      <c r="C313" s="2148" t="s">
        <v>42</v>
      </c>
      <c r="D313" s="2148"/>
      <c r="E313" s="2149"/>
      <c r="F313" s="2141"/>
      <c r="G313" s="2102"/>
      <c r="H313" s="1466">
        <f t="shared" ref="H313:R313" si="71">SUM(H212,H167,H89,H161,H219,H71,H77,H206,H34,H225,H308,H28)</f>
        <v>0</v>
      </c>
      <c r="I313" s="245">
        <f t="shared" si="71"/>
        <v>0</v>
      </c>
      <c r="J313" s="247">
        <f t="shared" si="71"/>
        <v>0</v>
      </c>
      <c r="K313" s="247">
        <f t="shared" si="71"/>
        <v>82</v>
      </c>
      <c r="L313" s="246">
        <f t="shared" si="71"/>
        <v>190</v>
      </c>
      <c r="M313" s="246">
        <f t="shared" si="71"/>
        <v>216</v>
      </c>
      <c r="N313" s="420">
        <f t="shared" si="71"/>
        <v>242</v>
      </c>
      <c r="O313" s="246">
        <f t="shared" si="71"/>
        <v>233</v>
      </c>
      <c r="P313" s="246">
        <f t="shared" si="71"/>
        <v>246</v>
      </c>
      <c r="Q313" s="247">
        <f t="shared" si="71"/>
        <v>250</v>
      </c>
      <c r="R313" s="246">
        <f t="shared" si="71"/>
        <v>171</v>
      </c>
      <c r="S313" s="437">
        <f>SUM(S212,S167,S89,S161,S219,S71,S77,S206,S34,S225,S308,S28)</f>
        <v>149</v>
      </c>
      <c r="T313" s="332">
        <f t="shared" ref="T313:AE313" si="72">SUM(T212,T167,T89,T161,T219,T71,T77,T206,T34,T225,T308,T28)</f>
        <v>188</v>
      </c>
      <c r="U313" s="1113">
        <f t="shared" si="72"/>
        <v>187</v>
      </c>
      <c r="V313" s="333">
        <f t="shared" si="72"/>
        <v>184</v>
      </c>
      <c r="W313" s="332">
        <f t="shared" si="72"/>
        <v>194</v>
      </c>
      <c r="X313" s="1113">
        <f t="shared" si="72"/>
        <v>229</v>
      </c>
      <c r="Y313" s="420">
        <f t="shared" si="72"/>
        <v>269</v>
      </c>
      <c r="Z313" s="246">
        <f t="shared" si="72"/>
        <v>276</v>
      </c>
      <c r="AA313" s="247">
        <f t="shared" si="72"/>
        <v>278</v>
      </c>
      <c r="AB313" s="333">
        <f t="shared" si="72"/>
        <v>285</v>
      </c>
      <c r="AC313" s="332">
        <f t="shared" si="72"/>
        <v>202</v>
      </c>
      <c r="AD313" s="437">
        <f>SUM(AD212,AD167,AD89,AD161,AD219,AD71,AD77,AD206,AD34,AD225,AD308,AD28)</f>
        <v>130</v>
      </c>
      <c r="AE313" s="332">
        <f t="shared" si="72"/>
        <v>0</v>
      </c>
      <c r="AF313" s="332">
        <f t="shared" ref="AF313:AK313" si="73">SUM(AF212,AF167,AF89,AF161,AF219,AF71,AF77,AF206,AF34,AF225,AF28)</f>
        <v>0</v>
      </c>
      <c r="AG313" s="437">
        <f t="shared" si="73"/>
        <v>0</v>
      </c>
      <c r="AH313" s="332">
        <f t="shared" si="73"/>
        <v>0</v>
      </c>
      <c r="AI313" s="332">
        <f t="shared" si="73"/>
        <v>0</v>
      </c>
      <c r="AJ313" s="333">
        <f t="shared" si="73"/>
        <v>0</v>
      </c>
      <c r="AK313" s="332">
        <f t="shared" si="73"/>
        <v>0</v>
      </c>
      <c r="AL313" s="1113"/>
      <c r="AM313" s="333"/>
      <c r="AN313" s="332"/>
      <c r="AO313" s="332"/>
      <c r="AP313" s="332"/>
      <c r="AQ313" s="332"/>
      <c r="AR313" s="1113"/>
      <c r="AS313" s="331"/>
      <c r="AT313" s="1113"/>
      <c r="AU313" s="333"/>
      <c r="AV313" s="332"/>
      <c r="AW313" s="437"/>
      <c r="AX313" s="332"/>
      <c r="AY313" s="1113"/>
      <c r="AZ313" s="1112"/>
      <c r="BA313" s="437"/>
      <c r="BB313" s="650"/>
      <c r="BC313" s="651">
        <f>SUM(BC206,BC243,BC212,BC167,BC161,BC89,BC231,BC28,BC237,BC71,BC308,BC34,BC219,BC77,BC225)</f>
        <v>1569</v>
      </c>
    </row>
    <row r="314" spans="1:55" ht="49.5" hidden="1" customHeight="1" thickBot="1">
      <c r="A314" s="2098"/>
      <c r="B314" s="2143"/>
      <c r="C314" s="2150" t="s">
        <v>41</v>
      </c>
      <c r="D314" s="2150"/>
      <c r="E314" s="2151"/>
      <c r="F314" s="2152"/>
      <c r="G314" s="2181"/>
      <c r="H314" s="1467" t="e">
        <f t="shared" ref="H314" si="74">G314+H310-H313</f>
        <v>#VALUE!</v>
      </c>
      <c r="I314" s="236" t="e">
        <f>H314+I310-I313</f>
        <v>#VALUE!</v>
      </c>
      <c r="J314" s="238" t="e">
        <f t="shared" ref="J314:AJ314" si="75">I314+J310-J313</f>
        <v>#VALUE!</v>
      </c>
      <c r="K314" s="238" t="e">
        <f t="shared" si="75"/>
        <v>#VALUE!</v>
      </c>
      <c r="L314" s="237" t="e">
        <f t="shared" si="75"/>
        <v>#VALUE!</v>
      </c>
      <c r="M314" s="237" t="e">
        <f t="shared" si="75"/>
        <v>#VALUE!</v>
      </c>
      <c r="N314" s="350" t="e">
        <f t="shared" si="75"/>
        <v>#VALUE!</v>
      </c>
      <c r="O314" s="237" t="e">
        <f t="shared" si="75"/>
        <v>#VALUE!</v>
      </c>
      <c r="P314" s="237" t="e">
        <f t="shared" si="75"/>
        <v>#VALUE!</v>
      </c>
      <c r="Q314" s="238" t="e">
        <f t="shared" si="75"/>
        <v>#VALUE!</v>
      </c>
      <c r="R314" s="237" t="e">
        <f t="shared" si="75"/>
        <v>#VALUE!</v>
      </c>
      <c r="S314" s="619" t="e">
        <f t="shared" si="75"/>
        <v>#VALUE!</v>
      </c>
      <c r="T314" s="618" t="e">
        <f t="shared" si="75"/>
        <v>#VALUE!</v>
      </c>
      <c r="U314" s="613" t="e">
        <f t="shared" si="75"/>
        <v>#VALUE!</v>
      </c>
      <c r="V314" s="614" t="e">
        <f t="shared" si="75"/>
        <v>#VALUE!</v>
      </c>
      <c r="W314" s="618" t="e">
        <f t="shared" si="75"/>
        <v>#VALUE!</v>
      </c>
      <c r="X314" s="613" t="e">
        <f t="shared" si="75"/>
        <v>#VALUE!</v>
      </c>
      <c r="Y314" s="619" t="e">
        <f t="shared" si="75"/>
        <v>#VALUE!</v>
      </c>
      <c r="Z314" s="618" t="e">
        <f t="shared" si="75"/>
        <v>#VALUE!</v>
      </c>
      <c r="AA314" s="614" t="e">
        <f t="shared" si="75"/>
        <v>#VALUE!</v>
      </c>
      <c r="AB314" s="614" t="e">
        <f t="shared" si="75"/>
        <v>#VALUE!</v>
      </c>
      <c r="AC314" s="618" t="e">
        <f t="shared" si="75"/>
        <v>#VALUE!</v>
      </c>
      <c r="AD314" s="619" t="e">
        <f t="shared" si="75"/>
        <v>#VALUE!</v>
      </c>
      <c r="AE314" s="618" t="e">
        <f t="shared" si="75"/>
        <v>#VALUE!</v>
      </c>
      <c r="AF314" s="618" t="e">
        <f t="shared" si="75"/>
        <v>#VALUE!</v>
      </c>
      <c r="AG314" s="619" t="e">
        <f t="shared" si="75"/>
        <v>#VALUE!</v>
      </c>
      <c r="AH314" s="618" t="e">
        <f t="shared" si="75"/>
        <v>#VALUE!</v>
      </c>
      <c r="AI314" s="618" t="e">
        <f t="shared" si="75"/>
        <v>#VALUE!</v>
      </c>
      <c r="AJ314" s="614" t="e">
        <f t="shared" si="75"/>
        <v>#VALUE!</v>
      </c>
      <c r="AK314" s="618"/>
      <c r="AL314" s="613"/>
      <c r="AM314" s="614"/>
      <c r="AN314" s="618"/>
      <c r="AO314" s="618"/>
      <c r="AP314" s="618"/>
      <c r="AQ314" s="618"/>
      <c r="AR314" s="613"/>
      <c r="AS314" s="616"/>
      <c r="AT314" s="613"/>
      <c r="AU314" s="614"/>
      <c r="AV314" s="618"/>
      <c r="AW314" s="619"/>
      <c r="AX314" s="618"/>
      <c r="AY314" s="613"/>
      <c r="AZ314" s="615"/>
      <c r="BA314" s="619"/>
      <c r="BB314" s="689"/>
      <c r="BC314" s="722"/>
    </row>
    <row r="315" spans="1:55" ht="38.25" customHeight="1" thickBot="1">
      <c r="A315" s="2183" t="s">
        <v>65</v>
      </c>
      <c r="B315" s="2184"/>
      <c r="C315" s="2184"/>
      <c r="D315" s="2184"/>
      <c r="E315" s="2184"/>
      <c r="F315" s="2184"/>
      <c r="G315" s="2185"/>
      <c r="H315" s="1570">
        <f>SUM(H28,H34,H40,H65,H71,H89,H116,H161,H167,H208,H214)</f>
        <v>0</v>
      </c>
      <c r="I315" s="1569">
        <f t="shared" ref="I315:BB315" si="76">SUM(I28,I34,I40,I65,I71,I89,I116,I161,I167,I208,I214)</f>
        <v>0</v>
      </c>
      <c r="J315" s="1569">
        <f t="shared" si="76"/>
        <v>0</v>
      </c>
      <c r="K315" s="1569">
        <f t="shared" si="76"/>
        <v>82</v>
      </c>
      <c r="L315" s="1569">
        <f t="shared" si="76"/>
        <v>220</v>
      </c>
      <c r="M315" s="1569">
        <f t="shared" si="76"/>
        <v>249</v>
      </c>
      <c r="N315" s="1569">
        <f t="shared" si="76"/>
        <v>279</v>
      </c>
      <c r="O315" s="1569">
        <f t="shared" si="76"/>
        <v>269</v>
      </c>
      <c r="P315" s="1569">
        <f t="shared" si="76"/>
        <v>282</v>
      </c>
      <c r="Q315" s="1569">
        <f t="shared" si="76"/>
        <v>287</v>
      </c>
      <c r="R315" s="1569">
        <f t="shared" si="76"/>
        <v>208</v>
      </c>
      <c r="S315" s="1569">
        <f t="shared" si="76"/>
        <v>185</v>
      </c>
      <c r="T315" s="1569">
        <f t="shared" si="76"/>
        <v>222</v>
      </c>
      <c r="U315" s="1569">
        <f t="shared" si="76"/>
        <v>223</v>
      </c>
      <c r="V315" s="1569">
        <f t="shared" si="76"/>
        <v>221</v>
      </c>
      <c r="W315" s="1569">
        <f t="shared" si="76"/>
        <v>230</v>
      </c>
      <c r="X315" s="1569">
        <f t="shared" si="76"/>
        <v>242</v>
      </c>
      <c r="Y315" s="1569">
        <f t="shared" si="76"/>
        <v>235</v>
      </c>
      <c r="Z315" s="1569">
        <f t="shared" si="76"/>
        <v>241</v>
      </c>
      <c r="AA315" s="1569">
        <f t="shared" si="76"/>
        <v>242</v>
      </c>
      <c r="AB315" s="1569">
        <f t="shared" si="76"/>
        <v>249</v>
      </c>
      <c r="AC315" s="1569">
        <f t="shared" si="76"/>
        <v>237</v>
      </c>
      <c r="AD315" s="1569">
        <f t="shared" si="76"/>
        <v>165</v>
      </c>
      <c r="AE315" s="1569">
        <f t="shared" si="76"/>
        <v>0</v>
      </c>
      <c r="AF315" s="1569">
        <f t="shared" si="76"/>
        <v>0</v>
      </c>
      <c r="AG315" s="1569">
        <f t="shared" si="76"/>
        <v>0</v>
      </c>
      <c r="AH315" s="1569">
        <f t="shared" si="76"/>
        <v>0</v>
      </c>
      <c r="AI315" s="1569">
        <f t="shared" si="76"/>
        <v>0</v>
      </c>
      <c r="AJ315" s="1569">
        <f t="shared" si="76"/>
        <v>0</v>
      </c>
      <c r="AK315" s="1569">
        <f t="shared" si="76"/>
        <v>0</v>
      </c>
      <c r="AL315" s="1569">
        <f t="shared" si="76"/>
        <v>0</v>
      </c>
      <c r="AM315" s="1569">
        <f t="shared" si="76"/>
        <v>0</v>
      </c>
      <c r="AN315" s="1569">
        <f t="shared" si="76"/>
        <v>0</v>
      </c>
      <c r="AO315" s="1569">
        <f t="shared" si="76"/>
        <v>0</v>
      </c>
      <c r="AP315" s="1569">
        <f t="shared" si="76"/>
        <v>0</v>
      </c>
      <c r="AQ315" s="1569">
        <f t="shared" si="76"/>
        <v>0</v>
      </c>
      <c r="AR315" s="1569">
        <f t="shared" si="76"/>
        <v>0</v>
      </c>
      <c r="AS315" s="1569">
        <f t="shared" si="76"/>
        <v>0</v>
      </c>
      <c r="AT315" s="1569">
        <f t="shared" si="76"/>
        <v>0</v>
      </c>
      <c r="AU315" s="1569">
        <f t="shared" si="76"/>
        <v>0</v>
      </c>
      <c r="AV315" s="1569">
        <f t="shared" si="76"/>
        <v>0</v>
      </c>
      <c r="AW315" s="1569">
        <f t="shared" si="76"/>
        <v>0</v>
      </c>
      <c r="AX315" s="1569">
        <f t="shared" si="76"/>
        <v>0</v>
      </c>
      <c r="AY315" s="1569">
        <f t="shared" si="76"/>
        <v>0</v>
      </c>
      <c r="AZ315" s="1569">
        <f t="shared" si="76"/>
        <v>1251</v>
      </c>
      <c r="BA315" s="1569">
        <f t="shared" si="76"/>
        <v>2105</v>
      </c>
      <c r="BB315" s="1569">
        <f t="shared" si="76"/>
        <v>0</v>
      </c>
      <c r="BC315" s="816">
        <f>SUM(I315:BB315)</f>
        <v>7924</v>
      </c>
    </row>
    <row r="316" spans="1:55" ht="27" hidden="1" customHeight="1" thickBot="1">
      <c r="A316" s="2120" t="s">
        <v>24</v>
      </c>
      <c r="B316" s="2122"/>
      <c r="C316" s="2161" t="s">
        <v>23</v>
      </c>
      <c r="D316" s="2162"/>
      <c r="E316" s="1206"/>
      <c r="F316" s="2167"/>
      <c r="G316" s="1222" t="s">
        <v>49</v>
      </c>
      <c r="H316" s="495"/>
      <c r="I316" s="496"/>
      <c r="J316" s="497"/>
      <c r="K316" s="495"/>
      <c r="L316" s="496"/>
      <c r="M316" s="498"/>
      <c r="N316" s="496"/>
      <c r="O316" s="1394">
        <f t="shared" ref="O316:O342" si="77">SUM(O215,O168,O90,O162,O222,O72,O78,O209,O35,O228,O29)</f>
        <v>283</v>
      </c>
      <c r="P316" s="495"/>
      <c r="Q316" s="496"/>
      <c r="R316" s="498"/>
      <c r="S316" s="750"/>
      <c r="T316" s="1395"/>
      <c r="U316" s="750"/>
      <c r="V316" s="1396"/>
      <c r="W316" s="1397"/>
      <c r="X316" s="177"/>
      <c r="Y316" s="179"/>
      <c r="Z316" s="178"/>
      <c r="AA316" s="177"/>
      <c r="AB316" s="176"/>
      <c r="AC316" s="178"/>
      <c r="AD316" s="178"/>
      <c r="AE316" s="178"/>
      <c r="AF316" s="177"/>
      <c r="AG316" s="752"/>
      <c r="AH316" s="179"/>
      <c r="AI316" s="178"/>
      <c r="AJ316" s="179"/>
      <c r="AK316" s="178"/>
      <c r="AL316" s="177"/>
      <c r="AM316" s="179"/>
      <c r="AN316" s="178"/>
      <c r="AO316" s="178"/>
      <c r="AP316" s="178"/>
      <c r="AQ316" s="177"/>
      <c r="AR316" s="752"/>
      <c r="AS316" s="176"/>
      <c r="AT316" s="177"/>
      <c r="AU316" s="179"/>
      <c r="AV316" s="178"/>
      <c r="AW316" s="776"/>
      <c r="AX316" s="178"/>
      <c r="AY316" s="177"/>
      <c r="AZ316" s="751"/>
      <c r="BA316" s="163"/>
      <c r="BB316" s="1158"/>
      <c r="BC316" s="462"/>
    </row>
    <row r="317" spans="1:55" ht="27" hidden="1" customHeight="1" thickBot="1">
      <c r="A317" s="1134"/>
      <c r="B317" s="99"/>
      <c r="C317" s="2163"/>
      <c r="D317" s="2164"/>
      <c r="E317" s="1207"/>
      <c r="F317" s="2168"/>
      <c r="G317" s="507" t="s">
        <v>48</v>
      </c>
      <c r="H317" s="520"/>
      <c r="I317" s="521"/>
      <c r="J317" s="522"/>
      <c r="K317" s="520"/>
      <c r="L317" s="521"/>
      <c r="M317" s="523"/>
      <c r="N317" s="521"/>
      <c r="O317" s="73">
        <f t="shared" si="77"/>
        <v>319</v>
      </c>
      <c r="P317" s="520"/>
      <c r="Q317" s="521"/>
      <c r="R317" s="523"/>
      <c r="S317" s="167"/>
      <c r="T317" s="524"/>
      <c r="U317" s="87"/>
      <c r="V317" s="131"/>
      <c r="W317" s="86"/>
      <c r="X317" s="87"/>
      <c r="Y317" s="89"/>
      <c r="Z317" s="88"/>
      <c r="AA317" s="87"/>
      <c r="AB317" s="86"/>
      <c r="AC317" s="88"/>
      <c r="AD317" s="88"/>
      <c r="AE317" s="88"/>
      <c r="AF317" s="87"/>
      <c r="AG317" s="132"/>
      <c r="AH317" s="89"/>
      <c r="AI317" s="88"/>
      <c r="AJ317" s="89"/>
      <c r="AK317" s="88"/>
      <c r="AL317" s="87"/>
      <c r="AM317" s="89"/>
      <c r="AN317" s="88"/>
      <c r="AO317" s="88"/>
      <c r="AP317" s="88"/>
      <c r="AQ317" s="87"/>
      <c r="AR317" s="132"/>
      <c r="AS317" s="86"/>
      <c r="AT317" s="87"/>
      <c r="AU317" s="89"/>
      <c r="AV317" s="88"/>
      <c r="AW317" s="130"/>
      <c r="AX317" s="88"/>
      <c r="AY317" s="87"/>
      <c r="AZ317" s="131"/>
      <c r="BA317" s="130"/>
      <c r="BB317" s="129"/>
      <c r="BC317" s="128"/>
    </row>
    <row r="318" spans="1:55" ht="27" hidden="1" customHeight="1" thickBot="1">
      <c r="A318" s="2170" t="s">
        <v>47</v>
      </c>
      <c r="B318" s="2171"/>
      <c r="C318" s="2165"/>
      <c r="D318" s="2166"/>
      <c r="E318" s="127" t="s">
        <v>64</v>
      </c>
      <c r="F318" s="2169"/>
      <c r="G318" s="4" t="s">
        <v>45</v>
      </c>
      <c r="H318" s="1133"/>
      <c r="I318" s="493"/>
      <c r="J318" s="6"/>
      <c r="K318" s="1133"/>
      <c r="L318" s="493"/>
      <c r="M318" s="494"/>
      <c r="N318" s="493"/>
      <c r="O318" s="73">
        <f t="shared" si="77"/>
        <v>265</v>
      </c>
      <c r="P318" s="1133"/>
      <c r="Q318" s="493"/>
      <c r="R318" s="494"/>
      <c r="S318" s="120"/>
      <c r="T318" s="119"/>
      <c r="U318" s="120"/>
      <c r="V318" s="1139"/>
      <c r="W318" s="121"/>
      <c r="X318" s="120"/>
      <c r="Y318" s="119"/>
      <c r="Z318" s="118"/>
      <c r="AA318" s="120"/>
      <c r="AB318" s="121"/>
      <c r="AC318" s="118"/>
      <c r="AD318" s="118"/>
      <c r="AE318" s="118"/>
      <c r="AF318" s="120"/>
      <c r="AG318" s="122"/>
      <c r="AH318" s="119"/>
      <c r="AI318" s="118"/>
      <c r="AJ318" s="119"/>
      <c r="AK318" s="118"/>
      <c r="AL318" s="120"/>
      <c r="AM318" s="119"/>
      <c r="AN318" s="118"/>
      <c r="AO318" s="118"/>
      <c r="AP318" s="118"/>
      <c r="AQ318" s="120"/>
      <c r="AR318" s="122"/>
      <c r="AS318" s="121"/>
      <c r="AT318" s="120"/>
      <c r="AU318" s="119"/>
      <c r="AV318" s="118"/>
      <c r="AW318" s="160"/>
      <c r="AX318" s="118"/>
      <c r="AY318" s="120"/>
      <c r="AZ318" s="1139"/>
      <c r="BA318" s="160"/>
      <c r="BB318" s="1140"/>
      <c r="BC318" s="159"/>
    </row>
    <row r="319" spans="1:55" ht="27" hidden="1" customHeight="1" thickBot="1">
      <c r="A319" s="2139" t="s">
        <v>44</v>
      </c>
      <c r="B319" s="2140"/>
      <c r="C319" s="2144" t="s">
        <v>43</v>
      </c>
      <c r="D319" s="2144"/>
      <c r="E319" s="2145"/>
      <c r="F319" s="2146"/>
      <c r="G319" s="2147"/>
      <c r="H319" s="110"/>
      <c r="I319" s="109"/>
      <c r="J319" s="111"/>
      <c r="K319" s="110"/>
      <c r="L319" s="109"/>
      <c r="M319" s="108"/>
      <c r="N319" s="109"/>
      <c r="O319" s="73">
        <f t="shared" si="77"/>
        <v>150</v>
      </c>
      <c r="P319" s="110"/>
      <c r="Q319" s="109"/>
      <c r="R319" s="108"/>
      <c r="S319" s="742"/>
      <c r="T319" s="743"/>
      <c r="U319" s="742"/>
      <c r="V319" s="744"/>
      <c r="W319" s="745"/>
      <c r="X319" s="742"/>
      <c r="Y319" s="743"/>
      <c r="Z319" s="746"/>
      <c r="AA319" s="742"/>
      <c r="AB319" s="745"/>
      <c r="AC319" s="746"/>
      <c r="AD319" s="746"/>
      <c r="AE319" s="746"/>
      <c r="AF319" s="742"/>
      <c r="AG319" s="747"/>
      <c r="AH319" s="743"/>
      <c r="AI319" s="746"/>
      <c r="AJ319" s="743"/>
      <c r="AK319" s="746"/>
      <c r="AL319" s="742"/>
      <c r="AM319" s="743"/>
      <c r="AN319" s="746"/>
      <c r="AO319" s="746"/>
      <c r="AP319" s="746"/>
      <c r="AQ319" s="742"/>
      <c r="AR319" s="747"/>
      <c r="AS319" s="745"/>
      <c r="AT319" s="742"/>
      <c r="AU319" s="743"/>
      <c r="AV319" s="746"/>
      <c r="AW319" s="748"/>
      <c r="AX319" s="746"/>
      <c r="AY319" s="742"/>
      <c r="AZ319" s="744"/>
      <c r="BA319" s="748"/>
      <c r="BB319" s="749"/>
      <c r="BC319" s="587"/>
    </row>
    <row r="320" spans="1:55" ht="27" hidden="1" customHeight="1" thickBot="1">
      <c r="A320" s="2141"/>
      <c r="B320" s="2142"/>
      <c r="C320" s="2148" t="s">
        <v>42</v>
      </c>
      <c r="D320" s="2148"/>
      <c r="E320" s="2149"/>
      <c r="F320" s="2141"/>
      <c r="G320" s="2142"/>
      <c r="H320" s="99"/>
      <c r="I320" s="2"/>
      <c r="J320" s="100"/>
      <c r="K320" s="99"/>
      <c r="L320" s="2"/>
      <c r="M320" s="98"/>
      <c r="N320" s="2"/>
      <c r="O320" s="73">
        <f t="shared" si="77"/>
        <v>33</v>
      </c>
      <c r="P320" s="99"/>
      <c r="Q320" s="2"/>
      <c r="R320" s="98"/>
      <c r="S320" s="1136"/>
      <c r="T320" s="184"/>
      <c r="U320" s="1136"/>
      <c r="V320" s="1135"/>
      <c r="W320" s="183"/>
      <c r="X320" s="1136"/>
      <c r="Y320" s="184"/>
      <c r="Z320" s="181"/>
      <c r="AA320" s="1136"/>
      <c r="AB320" s="183"/>
      <c r="AC320" s="181"/>
      <c r="AD320" s="181"/>
      <c r="AE320" s="181"/>
      <c r="AF320" s="1136"/>
      <c r="AG320" s="185"/>
      <c r="AH320" s="184"/>
      <c r="AI320" s="181"/>
      <c r="AJ320" s="184"/>
      <c r="AK320" s="181"/>
      <c r="AL320" s="1136"/>
      <c r="AM320" s="184"/>
      <c r="AN320" s="181"/>
      <c r="AO320" s="181"/>
      <c r="AP320" s="181"/>
      <c r="AQ320" s="1136"/>
      <c r="AR320" s="185"/>
      <c r="AS320" s="183"/>
      <c r="AT320" s="1136"/>
      <c r="AU320" s="184"/>
      <c r="AV320" s="181"/>
      <c r="AW320" s="182"/>
      <c r="AX320" s="181"/>
      <c r="AY320" s="1136"/>
      <c r="AZ320" s="1135"/>
      <c r="BA320" s="182"/>
      <c r="BB320" s="1137"/>
      <c r="BC320" s="210"/>
    </row>
    <row r="321" spans="1:55" ht="27" hidden="1" customHeight="1" thickBot="1">
      <c r="A321" s="2098"/>
      <c r="B321" s="2143"/>
      <c r="C321" s="2150" t="s">
        <v>41</v>
      </c>
      <c r="D321" s="2150"/>
      <c r="E321" s="2151"/>
      <c r="F321" s="2152"/>
      <c r="G321" s="2153"/>
      <c r="H321" s="88"/>
      <c r="I321" s="87"/>
      <c r="J321" s="89"/>
      <c r="K321" s="88"/>
      <c r="L321" s="87"/>
      <c r="M321" s="86"/>
      <c r="N321" s="87"/>
      <c r="O321" s="73" t="e">
        <f t="shared" si="77"/>
        <v>#VALUE!</v>
      </c>
      <c r="P321" s="88"/>
      <c r="Q321" s="87"/>
      <c r="R321" s="86"/>
      <c r="S321" s="753"/>
      <c r="T321" s="754"/>
      <c r="U321" s="753"/>
      <c r="V321" s="755"/>
      <c r="W321" s="756"/>
      <c r="X321" s="753"/>
      <c r="Y321" s="754"/>
      <c r="Z321" s="757"/>
      <c r="AA321" s="753"/>
      <c r="AB321" s="756"/>
      <c r="AC321" s="757"/>
      <c r="AD321" s="757"/>
      <c r="AE321" s="757"/>
      <c r="AF321" s="753"/>
      <c r="AG321" s="758"/>
      <c r="AH321" s="754"/>
      <c r="AI321" s="757"/>
      <c r="AJ321" s="754"/>
      <c r="AK321" s="757"/>
      <c r="AL321" s="753"/>
      <c r="AM321" s="754"/>
      <c r="AN321" s="757"/>
      <c r="AO321" s="757"/>
      <c r="AP321" s="757"/>
      <c r="AQ321" s="753"/>
      <c r="AR321" s="758"/>
      <c r="AS321" s="756"/>
      <c r="AT321" s="753"/>
      <c r="AU321" s="754"/>
      <c r="AV321" s="757"/>
      <c r="AW321" s="759"/>
      <c r="AX321" s="757"/>
      <c r="AY321" s="753"/>
      <c r="AZ321" s="755"/>
      <c r="BA321" s="759"/>
      <c r="BB321" s="760"/>
      <c r="BC321" s="708"/>
    </row>
    <row r="322" spans="1:55" ht="27" hidden="1" customHeight="1" thickBot="1">
      <c r="A322" s="2141" t="s">
        <v>56</v>
      </c>
      <c r="B322" s="2142"/>
      <c r="C322" s="2174" t="s">
        <v>63</v>
      </c>
      <c r="D322" s="2175"/>
      <c r="E322" s="1199"/>
      <c r="F322" s="2168"/>
      <c r="G322" s="1224" t="s">
        <v>49</v>
      </c>
      <c r="H322" s="495"/>
      <c r="I322" s="496"/>
      <c r="J322" s="497"/>
      <c r="K322" s="495"/>
      <c r="L322" s="496"/>
      <c r="M322" s="498"/>
      <c r="N322" s="496"/>
      <c r="O322" s="73" t="e">
        <f t="shared" si="77"/>
        <v>#VALUE!</v>
      </c>
      <c r="P322" s="495"/>
      <c r="Q322" s="496"/>
      <c r="R322" s="498"/>
      <c r="S322" s="177"/>
      <c r="T322" s="179"/>
      <c r="U322" s="177"/>
      <c r="V322" s="751"/>
      <c r="W322" s="176"/>
      <c r="X322" s="177"/>
      <c r="Y322" s="497"/>
      <c r="Z322" s="495"/>
      <c r="AA322" s="496"/>
      <c r="AB322" s="176"/>
      <c r="AC322" s="178"/>
      <c r="AD322" s="178"/>
      <c r="AE322" s="178"/>
      <c r="AF322" s="177"/>
      <c r="AG322" s="752"/>
      <c r="AH322" s="179"/>
      <c r="AI322" s="178"/>
      <c r="AJ322" s="179"/>
      <c r="AK322" s="178"/>
      <c r="AL322" s="177"/>
      <c r="AM322" s="179"/>
      <c r="AN322" s="178"/>
      <c r="AO322" s="178"/>
      <c r="AP322" s="178"/>
      <c r="AQ322" s="177"/>
      <c r="AR322" s="752"/>
      <c r="AS322" s="176"/>
      <c r="AT322" s="177"/>
      <c r="AU322" s="179"/>
      <c r="AV322" s="178"/>
      <c r="AW322" s="776"/>
      <c r="AX322" s="178"/>
      <c r="AY322" s="177"/>
      <c r="AZ322" s="751"/>
      <c r="BA322" s="776"/>
      <c r="BB322" s="777"/>
      <c r="BC322" s="627"/>
    </row>
    <row r="323" spans="1:55" ht="27" hidden="1" customHeight="1" thickBot="1">
      <c r="A323" s="1134"/>
      <c r="B323" s="99"/>
      <c r="C323" s="2174"/>
      <c r="D323" s="2175"/>
      <c r="E323" s="1199"/>
      <c r="F323" s="2168"/>
      <c r="G323" s="4" t="s">
        <v>53</v>
      </c>
      <c r="H323" s="99"/>
      <c r="I323" s="2"/>
      <c r="J323" s="100"/>
      <c r="K323" s="99"/>
      <c r="L323" s="2"/>
      <c r="M323" s="98"/>
      <c r="N323" s="2"/>
      <c r="O323" s="73">
        <f t="shared" si="77"/>
        <v>73</v>
      </c>
      <c r="P323" s="99"/>
      <c r="Q323" s="2"/>
      <c r="R323" s="98"/>
      <c r="S323" s="2"/>
      <c r="T323" s="100"/>
      <c r="U323" s="2"/>
      <c r="V323" s="164"/>
      <c r="W323" s="98"/>
      <c r="X323" s="2"/>
      <c r="Y323" s="100"/>
      <c r="Z323" s="99"/>
      <c r="AA323" s="2"/>
      <c r="AB323" s="98"/>
      <c r="AC323" s="99"/>
      <c r="AD323" s="99"/>
      <c r="AE323" s="99"/>
      <c r="AF323" s="2"/>
      <c r="AG323" s="165"/>
      <c r="AH323" s="100"/>
      <c r="AI323" s="99"/>
      <c r="AJ323" s="100"/>
      <c r="AK323" s="99"/>
      <c r="AL323" s="2"/>
      <c r="AM323" s="100"/>
      <c r="AN323" s="99"/>
      <c r="AO323" s="99"/>
      <c r="AP323" s="99"/>
      <c r="AQ323" s="2"/>
      <c r="AR323" s="165"/>
      <c r="AS323" s="98"/>
      <c r="AT323" s="2"/>
      <c r="AU323" s="100"/>
      <c r="AV323" s="99"/>
      <c r="AW323" s="163"/>
      <c r="AX323" s="99"/>
      <c r="AY323" s="2"/>
      <c r="AZ323" s="164"/>
      <c r="BA323" s="163"/>
      <c r="BB323" s="1158"/>
      <c r="BC323" s="162"/>
    </row>
    <row r="324" spans="1:55" ht="27" hidden="1" customHeight="1" thickBot="1">
      <c r="A324" s="2170"/>
      <c r="B324" s="2171"/>
      <c r="C324" s="2176"/>
      <c r="D324" s="2177"/>
      <c r="E324" s="161" t="s">
        <v>62</v>
      </c>
      <c r="F324" s="2169"/>
      <c r="G324" s="1225" t="s">
        <v>48</v>
      </c>
      <c r="H324" s="525"/>
      <c r="I324" s="1155"/>
      <c r="J324" s="526"/>
      <c r="K324" s="525"/>
      <c r="L324" s="1155"/>
      <c r="M324" s="527"/>
      <c r="N324" s="1155"/>
      <c r="O324" s="73">
        <f t="shared" si="77"/>
        <v>38</v>
      </c>
      <c r="P324" s="525"/>
      <c r="Q324" s="1155"/>
      <c r="R324" s="527"/>
      <c r="S324" s="120"/>
      <c r="T324" s="119"/>
      <c r="U324" s="120"/>
      <c r="V324" s="1139"/>
      <c r="W324" s="121"/>
      <c r="X324" s="120"/>
      <c r="Y324" s="526"/>
      <c r="Z324" s="525"/>
      <c r="AA324" s="1155"/>
      <c r="AB324" s="121"/>
      <c r="AC324" s="118"/>
      <c r="AD324" s="118"/>
      <c r="AE324" s="118"/>
      <c r="AF324" s="120"/>
      <c r="AG324" s="122"/>
      <c r="AH324" s="119"/>
      <c r="AI324" s="118"/>
      <c r="AJ324" s="119"/>
      <c r="AK324" s="118"/>
      <c r="AL324" s="120"/>
      <c r="AM324" s="119"/>
      <c r="AN324" s="118"/>
      <c r="AO324" s="118"/>
      <c r="AP324" s="118"/>
      <c r="AQ324" s="120"/>
      <c r="AR324" s="122"/>
      <c r="AS324" s="121"/>
      <c r="AT324" s="120"/>
      <c r="AU324" s="119"/>
      <c r="AV324" s="118"/>
      <c r="AW324" s="160"/>
      <c r="AX324" s="118"/>
      <c r="AY324" s="120"/>
      <c r="AZ324" s="1139"/>
      <c r="BA324" s="160"/>
      <c r="BB324" s="1140"/>
      <c r="BC324" s="159"/>
    </row>
    <row r="325" spans="1:55" ht="27" hidden="1" customHeight="1" thickBot="1">
      <c r="A325" s="2139" t="s">
        <v>44</v>
      </c>
      <c r="B325" s="2140"/>
      <c r="C325" s="2144" t="s">
        <v>43</v>
      </c>
      <c r="D325" s="2144"/>
      <c r="E325" s="2145"/>
      <c r="F325" s="2146"/>
      <c r="G325" s="2147"/>
      <c r="H325" s="110"/>
      <c r="I325" s="109"/>
      <c r="J325" s="111"/>
      <c r="K325" s="110"/>
      <c r="L325" s="109"/>
      <c r="M325" s="108"/>
      <c r="N325" s="109"/>
      <c r="O325" s="73">
        <f t="shared" si="77"/>
        <v>0</v>
      </c>
      <c r="P325" s="110"/>
      <c r="Q325" s="109"/>
      <c r="R325" s="108"/>
      <c r="S325" s="742"/>
      <c r="T325" s="743"/>
      <c r="U325" s="742"/>
      <c r="V325" s="744"/>
      <c r="W325" s="745"/>
      <c r="X325" s="742"/>
      <c r="Y325" s="111"/>
      <c r="Z325" s="110"/>
      <c r="AA325" s="109"/>
      <c r="AB325" s="745"/>
      <c r="AC325" s="746"/>
      <c r="AD325" s="746"/>
      <c r="AE325" s="746"/>
      <c r="AF325" s="742"/>
      <c r="AG325" s="747"/>
      <c r="AH325" s="743"/>
      <c r="AI325" s="746"/>
      <c r="AJ325" s="743"/>
      <c r="AK325" s="746"/>
      <c r="AL325" s="742"/>
      <c r="AM325" s="743"/>
      <c r="AN325" s="746"/>
      <c r="AO325" s="746"/>
      <c r="AP325" s="746"/>
      <c r="AQ325" s="742"/>
      <c r="AR325" s="747"/>
      <c r="AS325" s="745"/>
      <c r="AT325" s="742"/>
      <c r="AU325" s="743"/>
      <c r="AV325" s="746"/>
      <c r="AW325" s="748"/>
      <c r="AX325" s="746"/>
      <c r="AY325" s="742"/>
      <c r="AZ325" s="744"/>
      <c r="BA325" s="748"/>
      <c r="BB325" s="749"/>
      <c r="BC325" s="166"/>
    </row>
    <row r="326" spans="1:55" ht="27" hidden="1" customHeight="1" thickBot="1">
      <c r="A326" s="2141"/>
      <c r="B326" s="2142"/>
      <c r="C326" s="2148" t="s">
        <v>42</v>
      </c>
      <c r="D326" s="2148"/>
      <c r="E326" s="2149"/>
      <c r="F326" s="2141"/>
      <c r="G326" s="2142"/>
      <c r="H326" s="99"/>
      <c r="I326" s="2"/>
      <c r="J326" s="100"/>
      <c r="K326" s="99"/>
      <c r="L326" s="2"/>
      <c r="M326" s="98"/>
      <c r="N326" s="2"/>
      <c r="O326" s="73">
        <f t="shared" si="77"/>
        <v>0</v>
      </c>
      <c r="P326" s="99"/>
      <c r="Q326" s="2"/>
      <c r="R326" s="98"/>
      <c r="S326" s="177"/>
      <c r="T326" s="179"/>
      <c r="U326" s="177"/>
      <c r="V326" s="751"/>
      <c r="W326" s="176"/>
      <c r="X326" s="177"/>
      <c r="Y326" s="100"/>
      <c r="Z326" s="99"/>
      <c r="AA326" s="2"/>
      <c r="AB326" s="176"/>
      <c r="AC326" s="178"/>
      <c r="AD326" s="178"/>
      <c r="AE326" s="178"/>
      <c r="AF326" s="177"/>
      <c r="AG326" s="752"/>
      <c r="AH326" s="179"/>
      <c r="AI326" s="178"/>
      <c r="AJ326" s="179"/>
      <c r="AK326" s="178"/>
      <c r="AL326" s="177"/>
      <c r="AM326" s="179"/>
      <c r="AN326" s="178"/>
      <c r="AO326" s="178"/>
      <c r="AP326" s="178"/>
      <c r="AQ326" s="177"/>
      <c r="AR326" s="752"/>
      <c r="AS326" s="176"/>
      <c r="AT326" s="177"/>
      <c r="AU326" s="179"/>
      <c r="AV326" s="178"/>
      <c r="AW326" s="776"/>
      <c r="AX326" s="178"/>
      <c r="AY326" s="177"/>
      <c r="AZ326" s="751"/>
      <c r="BA326" s="776"/>
      <c r="BB326" s="777"/>
      <c r="BC326" s="627"/>
    </row>
    <row r="327" spans="1:55" ht="27" hidden="1" customHeight="1" thickBot="1">
      <c r="A327" s="2141"/>
      <c r="B327" s="2142"/>
      <c r="C327" s="2181" t="s">
        <v>41</v>
      </c>
      <c r="D327" s="2181"/>
      <c r="E327" s="2182"/>
      <c r="F327" s="2152"/>
      <c r="G327" s="2153"/>
      <c r="H327" s="88"/>
      <c r="I327" s="87"/>
      <c r="J327" s="89"/>
      <c r="K327" s="88"/>
      <c r="L327" s="87"/>
      <c r="M327" s="86"/>
      <c r="N327" s="87"/>
      <c r="O327" s="73">
        <f t="shared" si="77"/>
        <v>0</v>
      </c>
      <c r="P327" s="88"/>
      <c r="Q327" s="87"/>
      <c r="R327" s="86"/>
      <c r="S327" s="753"/>
      <c r="T327" s="754"/>
      <c r="U327" s="753"/>
      <c r="V327" s="755"/>
      <c r="W327" s="756"/>
      <c r="X327" s="753"/>
      <c r="Y327" s="89"/>
      <c r="Z327" s="88"/>
      <c r="AA327" s="87"/>
      <c r="AB327" s="756"/>
      <c r="AC327" s="757"/>
      <c r="AD327" s="757"/>
      <c r="AE327" s="757"/>
      <c r="AF327" s="753"/>
      <c r="AG327" s="758"/>
      <c r="AH327" s="754"/>
      <c r="AI327" s="757"/>
      <c r="AJ327" s="754"/>
      <c r="AK327" s="757"/>
      <c r="AL327" s="753"/>
      <c r="AM327" s="754"/>
      <c r="AN327" s="757"/>
      <c r="AO327" s="757"/>
      <c r="AP327" s="757"/>
      <c r="AQ327" s="753"/>
      <c r="AR327" s="758"/>
      <c r="AS327" s="756"/>
      <c r="AT327" s="753"/>
      <c r="AU327" s="754"/>
      <c r="AV327" s="757"/>
      <c r="AW327" s="759"/>
      <c r="AX327" s="757"/>
      <c r="AY327" s="753"/>
      <c r="AZ327" s="755"/>
      <c r="BA327" s="759"/>
      <c r="BB327" s="760"/>
      <c r="BC327" s="128"/>
    </row>
    <row r="328" spans="1:55" ht="27" hidden="1" customHeight="1" thickBot="1">
      <c r="A328" s="2120" t="s">
        <v>61</v>
      </c>
      <c r="B328" s="2122"/>
      <c r="C328" s="2172" t="s">
        <v>60</v>
      </c>
      <c r="D328" s="2173"/>
      <c r="E328" s="1198"/>
      <c r="F328" s="2167"/>
      <c r="G328" s="1222" t="s">
        <v>49</v>
      </c>
      <c r="H328" s="499"/>
      <c r="I328" s="500"/>
      <c r="J328" s="501"/>
      <c r="K328" s="499"/>
      <c r="L328" s="500"/>
      <c r="M328" s="502"/>
      <c r="N328" s="500"/>
      <c r="O328" s="73" t="e">
        <f t="shared" si="77"/>
        <v>#VALUE!</v>
      </c>
      <c r="P328" s="499"/>
      <c r="Q328" s="500"/>
      <c r="R328" s="502"/>
      <c r="S328" s="1153"/>
      <c r="T328" s="215"/>
      <c r="U328" s="1153"/>
      <c r="V328" s="1152"/>
      <c r="W328" s="216"/>
      <c r="X328" s="1153"/>
      <c r="Y328" s="501"/>
      <c r="Z328" s="499"/>
      <c r="AA328" s="500"/>
      <c r="AB328" s="216"/>
      <c r="AC328" s="214"/>
      <c r="AD328" s="214"/>
      <c r="AE328" s="214"/>
      <c r="AF328" s="1153"/>
      <c r="AG328" s="217"/>
      <c r="AH328" s="215"/>
      <c r="AI328" s="214"/>
      <c r="AJ328" s="215"/>
      <c r="AK328" s="214"/>
      <c r="AL328" s="1153"/>
      <c r="AM328" s="215"/>
      <c r="AN328" s="214"/>
      <c r="AO328" s="214"/>
      <c r="AP328" s="214"/>
      <c r="AQ328" s="1153"/>
      <c r="AR328" s="217"/>
      <c r="AS328" s="216"/>
      <c r="AT328" s="1153"/>
      <c r="AU328" s="215"/>
      <c r="AV328" s="214"/>
      <c r="AW328" s="213"/>
      <c r="AX328" s="214"/>
      <c r="AY328" s="1153"/>
      <c r="AZ328" s="1152"/>
      <c r="BA328" s="213"/>
      <c r="BB328" s="212"/>
      <c r="BC328" s="211"/>
    </row>
    <row r="329" spans="1:55" ht="27" hidden="1" customHeight="1" thickBot="1">
      <c r="A329" s="1134"/>
      <c r="B329" s="99"/>
      <c r="C329" s="2174"/>
      <c r="D329" s="2175"/>
      <c r="E329" s="1199"/>
      <c r="F329" s="2168"/>
      <c r="G329" s="4" t="s">
        <v>53</v>
      </c>
      <c r="H329" s="99"/>
      <c r="I329" s="2"/>
      <c r="J329" s="100"/>
      <c r="K329" s="99"/>
      <c r="L329" s="2"/>
      <c r="M329" s="98"/>
      <c r="N329" s="2"/>
      <c r="O329" s="73">
        <f t="shared" si="77"/>
        <v>0</v>
      </c>
      <c r="P329" s="99"/>
      <c r="Q329" s="2"/>
      <c r="R329" s="98"/>
      <c r="S329" s="2"/>
      <c r="T329" s="100"/>
      <c r="U329" s="2"/>
      <c r="V329" s="164"/>
      <c r="W329" s="98"/>
      <c r="X329" s="2"/>
      <c r="Y329" s="100"/>
      <c r="Z329" s="99"/>
      <c r="AA329" s="2"/>
      <c r="AB329" s="98"/>
      <c r="AC329" s="99"/>
      <c r="AD329" s="99"/>
      <c r="AE329" s="99"/>
      <c r="AF329" s="2"/>
      <c r="AG329" s="165"/>
      <c r="AH329" s="100"/>
      <c r="AI329" s="99"/>
      <c r="AJ329" s="100"/>
      <c r="AK329" s="99"/>
      <c r="AL329" s="2"/>
      <c r="AM329" s="100"/>
      <c r="AN329" s="99"/>
      <c r="AO329" s="99"/>
      <c r="AP329" s="99"/>
      <c r="AQ329" s="2"/>
      <c r="AR329" s="165"/>
      <c r="AS329" s="98"/>
      <c r="AT329" s="2"/>
      <c r="AU329" s="100"/>
      <c r="AV329" s="99"/>
      <c r="AW329" s="163"/>
      <c r="AX329" s="99"/>
      <c r="AY329" s="2"/>
      <c r="AZ329" s="164"/>
      <c r="BA329" s="163"/>
      <c r="BB329" s="1158"/>
      <c r="BC329" s="162"/>
    </row>
    <row r="330" spans="1:55" ht="27" hidden="1" customHeight="1" thickBot="1">
      <c r="A330" s="2170"/>
      <c r="B330" s="2171"/>
      <c r="C330" s="2176"/>
      <c r="D330" s="2177"/>
      <c r="E330" s="161" t="s">
        <v>59</v>
      </c>
      <c r="F330" s="2169"/>
      <c r="G330" s="1225" t="s">
        <v>48</v>
      </c>
      <c r="H330" s="525"/>
      <c r="I330" s="1155"/>
      <c r="J330" s="526"/>
      <c r="K330" s="525"/>
      <c r="L330" s="1155"/>
      <c r="M330" s="527"/>
      <c r="N330" s="1155"/>
      <c r="O330" s="73">
        <f t="shared" si="77"/>
        <v>0</v>
      </c>
      <c r="P330" s="525"/>
      <c r="Q330" s="1155"/>
      <c r="R330" s="527"/>
      <c r="S330" s="120"/>
      <c r="T330" s="119"/>
      <c r="U330" s="120"/>
      <c r="V330" s="1139"/>
      <c r="W330" s="121"/>
      <c r="X330" s="120"/>
      <c r="Y330" s="526"/>
      <c r="Z330" s="525"/>
      <c r="AA330" s="1155"/>
      <c r="AB330" s="121"/>
      <c r="AC330" s="118"/>
      <c r="AD330" s="118"/>
      <c r="AE330" s="118"/>
      <c r="AF330" s="120"/>
      <c r="AG330" s="122"/>
      <c r="AH330" s="119"/>
      <c r="AI330" s="118"/>
      <c r="AJ330" s="119"/>
      <c r="AK330" s="118"/>
      <c r="AL330" s="120"/>
      <c r="AM330" s="119"/>
      <c r="AN330" s="118"/>
      <c r="AO330" s="118"/>
      <c r="AP330" s="118"/>
      <c r="AQ330" s="120"/>
      <c r="AR330" s="122"/>
      <c r="AS330" s="121"/>
      <c r="AT330" s="120"/>
      <c r="AU330" s="119"/>
      <c r="AV330" s="118"/>
      <c r="AW330" s="160"/>
      <c r="AX330" s="118"/>
      <c r="AY330" s="120"/>
      <c r="AZ330" s="1139"/>
      <c r="BA330" s="160"/>
      <c r="BB330" s="1140"/>
      <c r="BC330" s="159"/>
    </row>
    <row r="331" spans="1:55" ht="27" hidden="1" customHeight="1" thickBot="1">
      <c r="A331" s="2139" t="s">
        <v>44</v>
      </c>
      <c r="B331" s="2140"/>
      <c r="C331" s="2144" t="s">
        <v>43</v>
      </c>
      <c r="D331" s="2144"/>
      <c r="E331" s="2145"/>
      <c r="F331" s="2146"/>
      <c r="G331" s="2147"/>
      <c r="H331" s="110"/>
      <c r="I331" s="109"/>
      <c r="J331" s="111"/>
      <c r="K331" s="110"/>
      <c r="L331" s="109"/>
      <c r="M331" s="108"/>
      <c r="N331" s="109"/>
      <c r="O331" s="73">
        <f t="shared" si="77"/>
        <v>0</v>
      </c>
      <c r="P331" s="110"/>
      <c r="Q331" s="109"/>
      <c r="R331" s="108"/>
      <c r="S331" s="742"/>
      <c r="T331" s="743"/>
      <c r="U331" s="742"/>
      <c r="V331" s="744"/>
      <c r="W331" s="745"/>
      <c r="X331" s="742"/>
      <c r="Y331" s="111"/>
      <c r="Z331" s="110"/>
      <c r="AA331" s="109"/>
      <c r="AB331" s="745"/>
      <c r="AC331" s="746"/>
      <c r="AD331" s="746"/>
      <c r="AE331" s="746"/>
      <c r="AF331" s="742"/>
      <c r="AG331" s="747"/>
      <c r="AH331" s="743"/>
      <c r="AI331" s="746"/>
      <c r="AJ331" s="743"/>
      <c r="AK331" s="746"/>
      <c r="AL331" s="742"/>
      <c r="AM331" s="743"/>
      <c r="AN331" s="746"/>
      <c r="AO331" s="746"/>
      <c r="AP331" s="746"/>
      <c r="AQ331" s="742"/>
      <c r="AR331" s="747"/>
      <c r="AS331" s="745"/>
      <c r="AT331" s="742"/>
      <c r="AU331" s="743"/>
      <c r="AV331" s="746"/>
      <c r="AW331" s="748"/>
      <c r="AX331" s="746"/>
      <c r="AY331" s="742"/>
      <c r="AZ331" s="744"/>
      <c r="BA331" s="748"/>
      <c r="BB331" s="749"/>
      <c r="BC331" s="166"/>
    </row>
    <row r="332" spans="1:55" ht="27" hidden="1" customHeight="1" thickBot="1">
      <c r="A332" s="2141"/>
      <c r="B332" s="2142"/>
      <c r="C332" s="2148" t="s">
        <v>42</v>
      </c>
      <c r="D332" s="2148"/>
      <c r="E332" s="2149"/>
      <c r="F332" s="2141"/>
      <c r="G332" s="2142"/>
      <c r="H332" s="99"/>
      <c r="I332" s="2"/>
      <c r="J332" s="100"/>
      <c r="K332" s="99"/>
      <c r="L332" s="2"/>
      <c r="M332" s="98"/>
      <c r="N332" s="2"/>
      <c r="O332" s="73">
        <f t="shared" si="77"/>
        <v>0</v>
      </c>
      <c r="P332" s="99"/>
      <c r="Q332" s="2"/>
      <c r="R332" s="98"/>
      <c r="S332" s="177"/>
      <c r="T332" s="179"/>
      <c r="U332" s="177"/>
      <c r="V332" s="751"/>
      <c r="W332" s="176"/>
      <c r="X332" s="177"/>
      <c r="Y332" s="100"/>
      <c r="Z332" s="99"/>
      <c r="AA332" s="2"/>
      <c r="AB332" s="176"/>
      <c r="AC332" s="178"/>
      <c r="AD332" s="178"/>
      <c r="AE332" s="178"/>
      <c r="AF332" s="177"/>
      <c r="AG332" s="752"/>
      <c r="AH332" s="179"/>
      <c r="AI332" s="178"/>
      <c r="AJ332" s="179"/>
      <c r="AK332" s="178"/>
      <c r="AL332" s="177"/>
      <c r="AM332" s="179"/>
      <c r="AN332" s="178"/>
      <c r="AO332" s="178"/>
      <c r="AP332" s="178"/>
      <c r="AQ332" s="177"/>
      <c r="AR332" s="752"/>
      <c r="AS332" s="176"/>
      <c r="AT332" s="177"/>
      <c r="AU332" s="179"/>
      <c r="AV332" s="178"/>
      <c r="AW332" s="776"/>
      <c r="AX332" s="178"/>
      <c r="AY332" s="177"/>
      <c r="AZ332" s="751"/>
      <c r="BA332" s="776"/>
      <c r="BB332" s="777"/>
      <c r="BC332" s="627"/>
    </row>
    <row r="333" spans="1:55" ht="27" hidden="1" customHeight="1" thickBot="1">
      <c r="A333" s="2098"/>
      <c r="B333" s="2143"/>
      <c r="C333" s="2150" t="s">
        <v>41</v>
      </c>
      <c r="D333" s="2150"/>
      <c r="E333" s="2151"/>
      <c r="F333" s="2152"/>
      <c r="G333" s="2153"/>
      <c r="H333" s="88"/>
      <c r="I333" s="87"/>
      <c r="J333" s="89"/>
      <c r="K333" s="88"/>
      <c r="L333" s="87"/>
      <c r="M333" s="86"/>
      <c r="N333" s="87"/>
      <c r="O333" s="73">
        <f t="shared" si="77"/>
        <v>0</v>
      </c>
      <c r="P333" s="88"/>
      <c r="Q333" s="87"/>
      <c r="R333" s="86"/>
      <c r="S333" s="753"/>
      <c r="T333" s="754"/>
      <c r="U333" s="753"/>
      <c r="V333" s="755"/>
      <c r="W333" s="756"/>
      <c r="X333" s="753"/>
      <c r="Y333" s="89"/>
      <c r="Z333" s="88"/>
      <c r="AA333" s="87"/>
      <c r="AB333" s="756"/>
      <c r="AC333" s="757"/>
      <c r="AD333" s="757"/>
      <c r="AE333" s="757"/>
      <c r="AF333" s="753"/>
      <c r="AG333" s="758"/>
      <c r="AH333" s="754"/>
      <c r="AI333" s="757"/>
      <c r="AJ333" s="754"/>
      <c r="AK333" s="757"/>
      <c r="AL333" s="753"/>
      <c r="AM333" s="754"/>
      <c r="AN333" s="757"/>
      <c r="AO333" s="757"/>
      <c r="AP333" s="757"/>
      <c r="AQ333" s="753"/>
      <c r="AR333" s="758"/>
      <c r="AS333" s="756"/>
      <c r="AT333" s="753"/>
      <c r="AU333" s="754"/>
      <c r="AV333" s="757"/>
      <c r="AW333" s="759"/>
      <c r="AX333" s="757"/>
      <c r="AY333" s="753"/>
      <c r="AZ333" s="755"/>
      <c r="BA333" s="759"/>
      <c r="BB333" s="760"/>
      <c r="BC333" s="128"/>
    </row>
    <row r="334" spans="1:55" ht="27" hidden="1" customHeight="1" thickBot="1">
      <c r="A334" s="2120" t="s">
        <v>22</v>
      </c>
      <c r="B334" s="2122"/>
      <c r="C334" s="2172" t="s">
        <v>58</v>
      </c>
      <c r="D334" s="2173"/>
      <c r="E334" s="1198"/>
      <c r="F334" s="2167"/>
      <c r="G334" s="1222" t="s">
        <v>49</v>
      </c>
      <c r="H334" s="499"/>
      <c r="I334" s="500"/>
      <c r="J334" s="501"/>
      <c r="K334" s="499"/>
      <c r="L334" s="500"/>
      <c r="M334" s="502"/>
      <c r="N334" s="500"/>
      <c r="O334" s="73" t="e">
        <f t="shared" si="77"/>
        <v>#VALUE!</v>
      </c>
      <c r="P334" s="499"/>
      <c r="Q334" s="500"/>
      <c r="R334" s="502"/>
      <c r="S334" s="1153"/>
      <c r="T334" s="215"/>
      <c r="U334" s="1153"/>
      <c r="V334" s="1152"/>
      <c r="W334" s="216"/>
      <c r="X334" s="1153"/>
      <c r="Y334" s="501"/>
      <c r="Z334" s="499"/>
      <c r="AA334" s="500"/>
      <c r="AB334" s="216"/>
      <c r="AC334" s="214"/>
      <c r="AD334" s="214"/>
      <c r="AE334" s="214"/>
      <c r="AF334" s="1153"/>
      <c r="AG334" s="217"/>
      <c r="AH334" s="215"/>
      <c r="AI334" s="214"/>
      <c r="AJ334" s="215"/>
      <c r="AK334" s="214"/>
      <c r="AL334" s="1153"/>
      <c r="AM334" s="215"/>
      <c r="AN334" s="214"/>
      <c r="AO334" s="214"/>
      <c r="AP334" s="214"/>
      <c r="AQ334" s="1153"/>
      <c r="AR334" s="217"/>
      <c r="AS334" s="216"/>
      <c r="AT334" s="1153"/>
      <c r="AU334" s="215"/>
      <c r="AV334" s="214"/>
      <c r="AW334" s="213"/>
      <c r="AX334" s="214"/>
      <c r="AY334" s="1153"/>
      <c r="AZ334" s="1152"/>
      <c r="BA334" s="213"/>
      <c r="BB334" s="212"/>
      <c r="BC334" s="211"/>
    </row>
    <row r="335" spans="1:55" ht="27" hidden="1" customHeight="1" thickBot="1">
      <c r="A335" s="1134"/>
      <c r="B335" s="99"/>
      <c r="C335" s="2174"/>
      <c r="D335" s="2175"/>
      <c r="E335" s="1199"/>
      <c r="F335" s="2168"/>
      <c r="G335" s="4" t="s">
        <v>53</v>
      </c>
      <c r="H335" s="99"/>
      <c r="I335" s="2"/>
      <c r="J335" s="100"/>
      <c r="K335" s="99"/>
      <c r="L335" s="2"/>
      <c r="M335" s="98"/>
      <c r="N335" s="2"/>
      <c r="O335" s="73">
        <f t="shared" si="77"/>
        <v>0</v>
      </c>
      <c r="P335" s="99"/>
      <c r="Q335" s="2"/>
      <c r="R335" s="98"/>
      <c r="S335" s="87"/>
      <c r="T335" s="89"/>
      <c r="U335" s="87"/>
      <c r="V335" s="131"/>
      <c r="W335" s="86"/>
      <c r="X335" s="2"/>
      <c r="Y335" s="100"/>
      <c r="Z335" s="99"/>
      <c r="AA335" s="2"/>
      <c r="AB335" s="86"/>
      <c r="AC335" s="88"/>
      <c r="AD335" s="88"/>
      <c r="AE335" s="88"/>
      <c r="AF335" s="87"/>
      <c r="AG335" s="132"/>
      <c r="AH335" s="100"/>
      <c r="AI335" s="88"/>
      <c r="AJ335" s="89"/>
      <c r="AK335" s="88"/>
      <c r="AL335" s="87"/>
      <c r="AM335" s="100"/>
      <c r="AN335" s="99"/>
      <c r="AO335" s="99"/>
      <c r="AP335" s="99"/>
      <c r="AQ335" s="87"/>
      <c r="AR335" s="132"/>
      <c r="AS335" s="86"/>
      <c r="AT335" s="87"/>
      <c r="AU335" s="89"/>
      <c r="AV335" s="88"/>
      <c r="AW335" s="163"/>
      <c r="AX335" s="99"/>
      <c r="AY335" s="2"/>
      <c r="AZ335" s="164"/>
      <c r="BA335" s="163"/>
      <c r="BB335" s="1158"/>
      <c r="BC335" s="162"/>
    </row>
    <row r="336" spans="1:55" ht="27" hidden="1" customHeight="1" thickBot="1">
      <c r="A336" s="2170"/>
      <c r="B336" s="2171"/>
      <c r="C336" s="2176"/>
      <c r="D336" s="2177"/>
      <c r="E336" s="161" t="s">
        <v>57</v>
      </c>
      <c r="F336" s="2169"/>
      <c r="G336" s="1225" t="s">
        <v>48</v>
      </c>
      <c r="H336" s="525"/>
      <c r="I336" s="1155"/>
      <c r="J336" s="526"/>
      <c r="K336" s="525"/>
      <c r="L336" s="1155"/>
      <c r="M336" s="527"/>
      <c r="N336" s="1155"/>
      <c r="O336" s="73">
        <f t="shared" si="77"/>
        <v>0</v>
      </c>
      <c r="P336" s="525"/>
      <c r="Q336" s="1155"/>
      <c r="R336" s="527"/>
      <c r="S336" s="120"/>
      <c r="T336" s="119"/>
      <c r="U336" s="120"/>
      <c r="V336" s="1139"/>
      <c r="W336" s="121"/>
      <c r="X336" s="120"/>
      <c r="Y336" s="526"/>
      <c r="Z336" s="525"/>
      <c r="AA336" s="1155"/>
      <c r="AB336" s="121"/>
      <c r="AC336" s="118"/>
      <c r="AD336" s="118"/>
      <c r="AE336" s="118"/>
      <c r="AF336" s="120"/>
      <c r="AG336" s="122"/>
      <c r="AH336" s="119"/>
      <c r="AI336" s="118"/>
      <c r="AJ336" s="119"/>
      <c r="AK336" s="118"/>
      <c r="AL336" s="120"/>
      <c r="AM336" s="119"/>
      <c r="AN336" s="118"/>
      <c r="AO336" s="118"/>
      <c r="AP336" s="118"/>
      <c r="AQ336" s="120"/>
      <c r="AR336" s="122"/>
      <c r="AS336" s="121"/>
      <c r="AT336" s="120"/>
      <c r="AU336" s="119"/>
      <c r="AV336" s="118"/>
      <c r="AW336" s="160"/>
      <c r="AX336" s="118"/>
      <c r="AY336" s="120"/>
      <c r="AZ336" s="1139"/>
      <c r="BA336" s="160"/>
      <c r="BB336" s="1140"/>
      <c r="BC336" s="159"/>
    </row>
    <row r="337" spans="1:55" ht="27" hidden="1" customHeight="1" thickBot="1">
      <c r="A337" s="2139" t="s">
        <v>44</v>
      </c>
      <c r="B337" s="2140"/>
      <c r="C337" s="2144" t="s">
        <v>43</v>
      </c>
      <c r="D337" s="2144"/>
      <c r="E337" s="2145"/>
      <c r="F337" s="2146"/>
      <c r="G337" s="2147"/>
      <c r="H337" s="110"/>
      <c r="I337" s="109"/>
      <c r="J337" s="111"/>
      <c r="K337" s="110"/>
      <c r="L337" s="109"/>
      <c r="M337" s="108"/>
      <c r="N337" s="109"/>
      <c r="O337" s="73">
        <f t="shared" si="77"/>
        <v>0</v>
      </c>
      <c r="P337" s="110"/>
      <c r="Q337" s="109"/>
      <c r="R337" s="108"/>
      <c r="S337" s="742"/>
      <c r="T337" s="743"/>
      <c r="U337" s="742"/>
      <c r="V337" s="744"/>
      <c r="W337" s="745"/>
      <c r="X337" s="742"/>
      <c r="Y337" s="111"/>
      <c r="Z337" s="110"/>
      <c r="AA337" s="109"/>
      <c r="AB337" s="745"/>
      <c r="AC337" s="746"/>
      <c r="AD337" s="746"/>
      <c r="AE337" s="746"/>
      <c r="AF337" s="742"/>
      <c r="AG337" s="747"/>
      <c r="AH337" s="743"/>
      <c r="AI337" s="746"/>
      <c r="AJ337" s="743"/>
      <c r="AK337" s="746"/>
      <c r="AL337" s="742"/>
      <c r="AM337" s="743"/>
      <c r="AN337" s="746"/>
      <c r="AO337" s="746"/>
      <c r="AP337" s="746"/>
      <c r="AQ337" s="742"/>
      <c r="AR337" s="747"/>
      <c r="AS337" s="745"/>
      <c r="AT337" s="742"/>
      <c r="AU337" s="743"/>
      <c r="AV337" s="746"/>
      <c r="AW337" s="748"/>
      <c r="AX337" s="746"/>
      <c r="AY337" s="742"/>
      <c r="AZ337" s="744"/>
      <c r="BA337" s="748"/>
      <c r="BB337" s="749"/>
      <c r="BC337" s="587"/>
    </row>
    <row r="338" spans="1:55" ht="27" hidden="1" customHeight="1" thickBot="1">
      <c r="A338" s="2141"/>
      <c r="B338" s="2142"/>
      <c r="C338" s="2148" t="s">
        <v>42</v>
      </c>
      <c r="D338" s="2148"/>
      <c r="E338" s="2149"/>
      <c r="F338" s="2141"/>
      <c r="G338" s="2142"/>
      <c r="H338" s="99"/>
      <c r="I338" s="2"/>
      <c r="J338" s="100"/>
      <c r="K338" s="99"/>
      <c r="L338" s="2"/>
      <c r="M338" s="98"/>
      <c r="N338" s="2"/>
      <c r="O338" s="73">
        <f t="shared" si="77"/>
        <v>0</v>
      </c>
      <c r="P338" s="99"/>
      <c r="Q338" s="2"/>
      <c r="R338" s="98"/>
      <c r="S338" s="767"/>
      <c r="T338" s="768"/>
      <c r="U338" s="767"/>
      <c r="V338" s="773"/>
      <c r="W338" s="769"/>
      <c r="X338" s="177"/>
      <c r="Y338" s="100"/>
      <c r="Z338" s="99"/>
      <c r="AA338" s="2"/>
      <c r="AB338" s="769"/>
      <c r="AC338" s="770"/>
      <c r="AD338" s="770"/>
      <c r="AE338" s="770"/>
      <c r="AF338" s="767"/>
      <c r="AG338" s="771"/>
      <c r="AH338" s="768"/>
      <c r="AI338" s="770"/>
      <c r="AJ338" s="768"/>
      <c r="AK338" s="770"/>
      <c r="AL338" s="767"/>
      <c r="AM338" s="768"/>
      <c r="AN338" s="770"/>
      <c r="AO338" s="770"/>
      <c r="AP338" s="770"/>
      <c r="AQ338" s="767"/>
      <c r="AR338" s="771"/>
      <c r="AS338" s="769"/>
      <c r="AT338" s="767"/>
      <c r="AU338" s="768"/>
      <c r="AV338" s="770"/>
      <c r="AW338" s="776"/>
      <c r="AX338" s="178"/>
      <c r="AY338" s="177"/>
      <c r="AZ338" s="751"/>
      <c r="BA338" s="776"/>
      <c r="BB338" s="777"/>
      <c r="BC338" s="627"/>
    </row>
    <row r="339" spans="1:55" ht="27" hidden="1" customHeight="1" thickBot="1">
      <c r="A339" s="2098"/>
      <c r="B339" s="2143"/>
      <c r="C339" s="2150" t="s">
        <v>41</v>
      </c>
      <c r="D339" s="2150"/>
      <c r="E339" s="2151"/>
      <c r="F339" s="2152"/>
      <c r="G339" s="2153"/>
      <c r="H339" s="88"/>
      <c r="I339" s="87"/>
      <c r="J339" s="89"/>
      <c r="K339" s="88"/>
      <c r="L339" s="87"/>
      <c r="M339" s="86"/>
      <c r="N339" s="87"/>
      <c r="O339" s="73">
        <f t="shared" si="77"/>
        <v>0</v>
      </c>
      <c r="P339" s="88"/>
      <c r="Q339" s="87"/>
      <c r="R339" s="86"/>
      <c r="S339" s="753"/>
      <c r="T339" s="754"/>
      <c r="U339" s="753"/>
      <c r="V339" s="755"/>
      <c r="W339" s="756"/>
      <c r="X339" s="753"/>
      <c r="Y339" s="89"/>
      <c r="Z339" s="88"/>
      <c r="AA339" s="87"/>
      <c r="AB339" s="756"/>
      <c r="AC339" s="757"/>
      <c r="AD339" s="757"/>
      <c r="AE339" s="757"/>
      <c r="AF339" s="753"/>
      <c r="AG339" s="758"/>
      <c r="AH339" s="754"/>
      <c r="AI339" s="757"/>
      <c r="AJ339" s="754"/>
      <c r="AK339" s="757"/>
      <c r="AL339" s="753"/>
      <c r="AM339" s="754"/>
      <c r="AN339" s="757"/>
      <c r="AO339" s="757"/>
      <c r="AP339" s="757"/>
      <c r="AQ339" s="753"/>
      <c r="AR339" s="758"/>
      <c r="AS339" s="756"/>
      <c r="AT339" s="753"/>
      <c r="AU339" s="754"/>
      <c r="AV339" s="757"/>
      <c r="AW339" s="759"/>
      <c r="AX339" s="757"/>
      <c r="AY339" s="753"/>
      <c r="AZ339" s="755"/>
      <c r="BA339" s="759"/>
      <c r="BB339" s="760"/>
      <c r="BC339" s="708"/>
    </row>
    <row r="340" spans="1:55" ht="27" hidden="1" customHeight="1" thickBot="1">
      <c r="A340" s="2120" t="s">
        <v>56</v>
      </c>
      <c r="B340" s="2122"/>
      <c r="C340" s="2172" t="s">
        <v>55</v>
      </c>
      <c r="D340" s="2173"/>
      <c r="E340" s="1198"/>
      <c r="F340" s="2178"/>
      <c r="G340" s="1222" t="s">
        <v>49</v>
      </c>
      <c r="H340" s="499"/>
      <c r="I340" s="500"/>
      <c r="J340" s="501"/>
      <c r="K340" s="499"/>
      <c r="L340" s="500"/>
      <c r="M340" s="502"/>
      <c r="N340" s="500"/>
      <c r="O340" s="73">
        <f t="shared" si="77"/>
        <v>0</v>
      </c>
      <c r="P340" s="499"/>
      <c r="Q340" s="500"/>
      <c r="R340" s="502"/>
      <c r="S340" s="1153"/>
      <c r="T340" s="215"/>
      <c r="U340" s="1153"/>
      <c r="V340" s="1152"/>
      <c r="W340" s="216"/>
      <c r="X340" s="1153"/>
      <c r="Y340" s="501"/>
      <c r="Z340" s="499"/>
      <c r="AA340" s="500"/>
      <c r="AB340" s="216"/>
      <c r="AC340" s="214"/>
      <c r="AD340" s="214"/>
      <c r="AE340" s="214"/>
      <c r="AF340" s="1153"/>
      <c r="AG340" s="217"/>
      <c r="AH340" s="215"/>
      <c r="AI340" s="214"/>
      <c r="AJ340" s="215"/>
      <c r="AK340" s="214"/>
      <c r="AL340" s="1153"/>
      <c r="AM340" s="215"/>
      <c r="AN340" s="214"/>
      <c r="AO340" s="214"/>
      <c r="AP340" s="214"/>
      <c r="AQ340" s="1153"/>
      <c r="AR340" s="217"/>
      <c r="AS340" s="216"/>
      <c r="AT340" s="1153"/>
      <c r="AU340" s="215"/>
      <c r="AV340" s="214"/>
      <c r="AW340" s="213"/>
      <c r="AX340" s="214"/>
      <c r="AY340" s="1153"/>
      <c r="AZ340" s="1152"/>
      <c r="BA340" s="213"/>
      <c r="BB340" s="212"/>
      <c r="BC340" s="211"/>
    </row>
    <row r="341" spans="1:55" ht="27" hidden="1" customHeight="1" thickBot="1">
      <c r="A341" s="1134"/>
      <c r="B341" s="99"/>
      <c r="C341" s="2174"/>
      <c r="D341" s="2175"/>
      <c r="E341" s="1199"/>
      <c r="F341" s="2179"/>
      <c r="G341" s="4" t="s">
        <v>53</v>
      </c>
      <c r="H341" s="99"/>
      <c r="I341" s="2"/>
      <c r="J341" s="100"/>
      <c r="K341" s="99"/>
      <c r="L341" s="2"/>
      <c r="M341" s="98"/>
      <c r="N341" s="2"/>
      <c r="O341" s="73">
        <f t="shared" si="77"/>
        <v>0</v>
      </c>
      <c r="P341" s="99"/>
      <c r="Q341" s="2"/>
      <c r="R341" s="98"/>
      <c r="S341" s="2"/>
      <c r="T341" s="100"/>
      <c r="U341" s="2"/>
      <c r="V341" s="164"/>
      <c r="W341" s="98"/>
      <c r="X341" s="2"/>
      <c r="Y341" s="100"/>
      <c r="Z341" s="99"/>
      <c r="AA341" s="2"/>
      <c r="AB341" s="98"/>
      <c r="AC341" s="99"/>
      <c r="AD341" s="99"/>
      <c r="AE341" s="99"/>
      <c r="AF341" s="2"/>
      <c r="AG341" s="165"/>
      <c r="AH341" s="100"/>
      <c r="AI341" s="99"/>
      <c r="AJ341" s="100"/>
      <c r="AK341" s="99"/>
      <c r="AL341" s="2"/>
      <c r="AM341" s="100"/>
      <c r="AN341" s="99"/>
      <c r="AO341" s="99"/>
      <c r="AP341" s="99"/>
      <c r="AQ341" s="2"/>
      <c r="AR341" s="165"/>
      <c r="AS341" s="98"/>
      <c r="AT341" s="2"/>
      <c r="AU341" s="100"/>
      <c r="AV341" s="99"/>
      <c r="AW341" s="163"/>
      <c r="AX341" s="99"/>
      <c r="AY341" s="2"/>
      <c r="AZ341" s="164"/>
      <c r="BA341" s="163"/>
      <c r="BB341" s="1158"/>
      <c r="BC341" s="162"/>
    </row>
    <row r="342" spans="1:55" ht="27" hidden="1" customHeight="1" thickBot="1">
      <c r="A342" s="2170"/>
      <c r="B342" s="2171"/>
      <c r="C342" s="2176"/>
      <c r="D342" s="2177"/>
      <c r="E342" s="161" t="s">
        <v>54</v>
      </c>
      <c r="F342" s="2180"/>
      <c r="G342" s="1225" t="s">
        <v>48</v>
      </c>
      <c r="H342" s="525"/>
      <c r="I342" s="1155"/>
      <c r="J342" s="526"/>
      <c r="K342" s="525"/>
      <c r="L342" s="1155"/>
      <c r="M342" s="527"/>
      <c r="N342" s="1155"/>
      <c r="O342" s="73">
        <f t="shared" si="77"/>
        <v>0</v>
      </c>
      <c r="P342" s="525"/>
      <c r="Q342" s="1155"/>
      <c r="R342" s="527"/>
      <c r="S342" s="120"/>
      <c r="T342" s="119"/>
      <c r="U342" s="120"/>
      <c r="V342" s="1139"/>
      <c r="W342" s="121"/>
      <c r="X342" s="120"/>
      <c r="Y342" s="526"/>
      <c r="Z342" s="525"/>
      <c r="AA342" s="1155"/>
      <c r="AB342" s="121"/>
      <c r="AC342" s="118"/>
      <c r="AD342" s="118"/>
      <c r="AE342" s="118"/>
      <c r="AF342" s="120"/>
      <c r="AG342" s="122"/>
      <c r="AH342" s="119"/>
      <c r="AI342" s="118"/>
      <c r="AJ342" s="119"/>
      <c r="AK342" s="118"/>
      <c r="AL342" s="120"/>
      <c r="AM342" s="119"/>
      <c r="AN342" s="118"/>
      <c r="AO342" s="118"/>
      <c r="AP342" s="118"/>
      <c r="AQ342" s="120"/>
      <c r="AR342" s="122"/>
      <c r="AS342" s="121"/>
      <c r="AT342" s="120"/>
      <c r="AU342" s="119"/>
      <c r="AV342" s="118"/>
      <c r="AW342" s="160"/>
      <c r="AX342" s="118"/>
      <c r="AY342" s="120"/>
      <c r="AZ342" s="1139"/>
      <c r="BA342" s="160"/>
      <c r="BB342" s="1140"/>
      <c r="BC342" s="159"/>
    </row>
    <row r="343" spans="1:55" ht="27" hidden="1" customHeight="1" thickBot="1">
      <c r="A343" s="2139" t="s">
        <v>44</v>
      </c>
      <c r="B343" s="2140"/>
      <c r="C343" s="2144" t="s">
        <v>43</v>
      </c>
      <c r="D343" s="2144"/>
      <c r="E343" s="2145"/>
      <c r="F343" s="2146"/>
      <c r="G343" s="2147"/>
      <c r="H343" s="110"/>
      <c r="I343" s="109"/>
      <c r="J343" s="111"/>
      <c r="K343" s="110"/>
      <c r="L343" s="109"/>
      <c r="M343" s="108"/>
      <c r="N343" s="109"/>
      <c r="O343" s="73">
        <f t="shared" ref="O343:O348" si="78">SUM(O242,O197,O117,O189,O249,O99,O105,O236,O62,O255,O56)</f>
        <v>0</v>
      </c>
      <c r="P343" s="110"/>
      <c r="Q343" s="109"/>
      <c r="R343" s="108"/>
      <c r="S343" s="742"/>
      <c r="T343" s="743"/>
      <c r="U343" s="742"/>
      <c r="V343" s="744"/>
      <c r="W343" s="745"/>
      <c r="X343" s="742"/>
      <c r="Y343" s="111"/>
      <c r="Z343" s="110"/>
      <c r="AA343" s="109"/>
      <c r="AB343" s="745"/>
      <c r="AC343" s="746"/>
      <c r="AD343" s="746"/>
      <c r="AE343" s="746"/>
      <c r="AF343" s="742"/>
      <c r="AG343" s="747"/>
      <c r="AH343" s="743"/>
      <c r="AI343" s="746"/>
      <c r="AJ343" s="743"/>
      <c r="AK343" s="746"/>
      <c r="AL343" s="742"/>
      <c r="AM343" s="743"/>
      <c r="AN343" s="746"/>
      <c r="AO343" s="746"/>
      <c r="AP343" s="746"/>
      <c r="AQ343" s="742"/>
      <c r="AR343" s="747"/>
      <c r="AS343" s="745"/>
      <c r="AT343" s="742"/>
      <c r="AU343" s="743"/>
      <c r="AV343" s="746"/>
      <c r="AW343" s="748"/>
      <c r="AX343" s="746"/>
      <c r="AY343" s="742"/>
      <c r="AZ343" s="744"/>
      <c r="BA343" s="748"/>
      <c r="BB343" s="749"/>
      <c r="BC343" s="166"/>
    </row>
    <row r="344" spans="1:55" ht="27" hidden="1" customHeight="1" thickBot="1">
      <c r="A344" s="2141"/>
      <c r="B344" s="2142"/>
      <c r="C344" s="2148" t="s">
        <v>42</v>
      </c>
      <c r="D344" s="2148"/>
      <c r="E344" s="2149"/>
      <c r="F344" s="2141"/>
      <c r="G344" s="2142"/>
      <c r="H344" s="99"/>
      <c r="I344" s="2"/>
      <c r="J344" s="100"/>
      <c r="K344" s="99"/>
      <c r="L344" s="2"/>
      <c r="M344" s="98"/>
      <c r="N344" s="2"/>
      <c r="O344" s="73">
        <f t="shared" si="78"/>
        <v>0</v>
      </c>
      <c r="P344" s="99"/>
      <c r="Q344" s="2"/>
      <c r="R344" s="98"/>
      <c r="S344" s="177"/>
      <c r="T344" s="179"/>
      <c r="U344" s="177"/>
      <c r="V344" s="751"/>
      <c r="W344" s="176"/>
      <c r="X344" s="177"/>
      <c r="Y344" s="100"/>
      <c r="Z344" s="99"/>
      <c r="AA344" s="2"/>
      <c r="AB344" s="176"/>
      <c r="AC344" s="178"/>
      <c r="AD344" s="178"/>
      <c r="AE344" s="178"/>
      <c r="AF344" s="177"/>
      <c r="AG344" s="752"/>
      <c r="AH344" s="179"/>
      <c r="AI344" s="178"/>
      <c r="AJ344" s="179"/>
      <c r="AK344" s="178"/>
      <c r="AL344" s="177"/>
      <c r="AM344" s="179"/>
      <c r="AN344" s="178"/>
      <c r="AO344" s="178"/>
      <c r="AP344" s="178"/>
      <c r="AQ344" s="177"/>
      <c r="AR344" s="752"/>
      <c r="AS344" s="176"/>
      <c r="AT344" s="177"/>
      <c r="AU344" s="179"/>
      <c r="AV344" s="178"/>
      <c r="AW344" s="776"/>
      <c r="AX344" s="178"/>
      <c r="AY344" s="177"/>
      <c r="AZ344" s="751"/>
      <c r="BA344" s="776"/>
      <c r="BB344" s="777"/>
      <c r="BC344" s="627"/>
    </row>
    <row r="345" spans="1:55" ht="27" hidden="1" customHeight="1" thickBot="1">
      <c r="A345" s="2098"/>
      <c r="B345" s="2143"/>
      <c r="C345" s="2150" t="s">
        <v>41</v>
      </c>
      <c r="D345" s="2150"/>
      <c r="E345" s="2151"/>
      <c r="F345" s="2152"/>
      <c r="G345" s="2153"/>
      <c r="H345" s="88"/>
      <c r="I345" s="87"/>
      <c r="J345" s="89"/>
      <c r="K345" s="88"/>
      <c r="L345" s="87"/>
      <c r="M345" s="86"/>
      <c r="N345" s="87"/>
      <c r="O345" s="73">
        <f t="shared" si="78"/>
        <v>0</v>
      </c>
      <c r="P345" s="88"/>
      <c r="Q345" s="87"/>
      <c r="R345" s="86"/>
      <c r="S345" s="753"/>
      <c r="T345" s="754"/>
      <c r="U345" s="753"/>
      <c r="V345" s="755"/>
      <c r="W345" s="756"/>
      <c r="X345" s="753"/>
      <c r="Y345" s="89"/>
      <c r="Z345" s="88"/>
      <c r="AA345" s="87"/>
      <c r="AB345" s="756"/>
      <c r="AC345" s="757"/>
      <c r="AD345" s="757"/>
      <c r="AE345" s="757"/>
      <c r="AF345" s="753"/>
      <c r="AG345" s="758"/>
      <c r="AH345" s="754"/>
      <c r="AI345" s="757"/>
      <c r="AJ345" s="754"/>
      <c r="AK345" s="757"/>
      <c r="AL345" s="753"/>
      <c r="AM345" s="754"/>
      <c r="AN345" s="757"/>
      <c r="AO345" s="757"/>
      <c r="AP345" s="757"/>
      <c r="AQ345" s="753"/>
      <c r="AR345" s="758"/>
      <c r="AS345" s="756"/>
      <c r="AT345" s="753"/>
      <c r="AU345" s="754"/>
      <c r="AV345" s="757"/>
      <c r="AW345" s="759"/>
      <c r="AX345" s="757"/>
      <c r="AY345" s="753"/>
      <c r="AZ345" s="755"/>
      <c r="BA345" s="759"/>
      <c r="BB345" s="760"/>
      <c r="BC345" s="128"/>
    </row>
    <row r="346" spans="1:55" ht="27" hidden="1" customHeight="1" thickBot="1">
      <c r="A346" s="2120"/>
      <c r="B346" s="2122"/>
      <c r="C346" s="2172"/>
      <c r="D346" s="2173"/>
      <c r="E346" s="1198"/>
      <c r="F346" s="2167"/>
      <c r="G346" s="1222" t="s">
        <v>49</v>
      </c>
      <c r="H346" s="499"/>
      <c r="I346" s="500"/>
      <c r="J346" s="501"/>
      <c r="K346" s="499"/>
      <c r="L346" s="500"/>
      <c r="M346" s="502"/>
      <c r="N346" s="500"/>
      <c r="O346" s="73">
        <f t="shared" si="78"/>
        <v>0</v>
      </c>
      <c r="P346" s="499"/>
      <c r="Q346" s="500"/>
      <c r="R346" s="502"/>
      <c r="S346" s="1153"/>
      <c r="T346" s="215"/>
      <c r="U346" s="1153"/>
      <c r="V346" s="1152"/>
      <c r="W346" s="216"/>
      <c r="X346" s="1153"/>
      <c r="Y346" s="501"/>
      <c r="Z346" s="499"/>
      <c r="AA346" s="500"/>
      <c r="AB346" s="763"/>
      <c r="AC346" s="764"/>
      <c r="AD346" s="764"/>
      <c r="AE346" s="764"/>
      <c r="AF346" s="1153"/>
      <c r="AG346" s="217"/>
      <c r="AH346" s="215"/>
      <c r="AI346" s="764"/>
      <c r="AJ346" s="227"/>
      <c r="AK346" s="214"/>
      <c r="AL346" s="1153"/>
      <c r="AM346" s="215"/>
      <c r="AN346" s="214"/>
      <c r="AO346" s="214"/>
      <c r="AP346" s="214"/>
      <c r="AQ346" s="1153"/>
      <c r="AR346" s="217"/>
      <c r="AS346" s="216"/>
      <c r="AT346" s="1153"/>
      <c r="AU346" s="215"/>
      <c r="AV346" s="214"/>
      <c r="AW346" s="213"/>
      <c r="AX346" s="214"/>
      <c r="AY346" s="1153"/>
      <c r="AZ346" s="1152"/>
      <c r="BA346" s="213"/>
      <c r="BB346" s="212"/>
      <c r="BC346" s="211"/>
    </row>
    <row r="347" spans="1:55" ht="27" hidden="1" customHeight="1" thickBot="1">
      <c r="A347" s="1134"/>
      <c r="B347" s="99"/>
      <c r="C347" s="2174"/>
      <c r="D347" s="2175"/>
      <c r="E347" s="1199"/>
      <c r="F347" s="2168"/>
      <c r="G347" s="4" t="s">
        <v>53</v>
      </c>
      <c r="H347" s="99"/>
      <c r="I347" s="2"/>
      <c r="J347" s="100"/>
      <c r="K347" s="99"/>
      <c r="L347" s="2"/>
      <c r="M347" s="98"/>
      <c r="N347" s="2"/>
      <c r="O347" s="73">
        <f t="shared" si="78"/>
        <v>0</v>
      </c>
      <c r="P347" s="99"/>
      <c r="Q347" s="2"/>
      <c r="R347" s="98"/>
      <c r="S347" s="87"/>
      <c r="T347" s="89"/>
      <c r="U347" s="87"/>
      <c r="V347" s="131"/>
      <c r="W347" s="86"/>
      <c r="X347" s="2"/>
      <c r="Y347" s="100"/>
      <c r="Z347" s="99"/>
      <c r="AA347" s="2"/>
      <c r="AB347" s="769"/>
      <c r="AC347" s="770"/>
      <c r="AD347" s="770"/>
      <c r="AE347" s="770"/>
      <c r="AF347" s="2"/>
      <c r="AG347" s="165"/>
      <c r="AH347" s="100"/>
      <c r="AI347" s="770"/>
      <c r="AJ347" s="768"/>
      <c r="AK347" s="99"/>
      <c r="AL347" s="2"/>
      <c r="AM347" s="100"/>
      <c r="AN347" s="99"/>
      <c r="AO347" s="99"/>
      <c r="AP347" s="99"/>
      <c r="AQ347" s="87"/>
      <c r="AR347" s="132"/>
      <c r="AS347" s="86"/>
      <c r="AT347" s="87"/>
      <c r="AU347" s="89"/>
      <c r="AV347" s="88"/>
      <c r="AW347" s="163"/>
      <c r="AX347" s="99"/>
      <c r="AY347" s="2"/>
      <c r="AZ347" s="164"/>
      <c r="BA347" s="163"/>
      <c r="BB347" s="1158"/>
      <c r="BC347" s="162"/>
    </row>
    <row r="348" spans="1:55" ht="27" hidden="1" customHeight="1" thickBot="1">
      <c r="A348" s="2170"/>
      <c r="B348" s="2171"/>
      <c r="C348" s="2176"/>
      <c r="D348" s="2177"/>
      <c r="E348" s="161"/>
      <c r="F348" s="2169"/>
      <c r="G348" s="1225" t="s">
        <v>48</v>
      </c>
      <c r="H348" s="525"/>
      <c r="I348" s="1155"/>
      <c r="J348" s="526"/>
      <c r="K348" s="525"/>
      <c r="L348" s="1155"/>
      <c r="M348" s="527"/>
      <c r="N348" s="1155"/>
      <c r="O348" s="73">
        <f t="shared" si="78"/>
        <v>0</v>
      </c>
      <c r="P348" s="525"/>
      <c r="Q348" s="1155"/>
      <c r="R348" s="527"/>
      <c r="S348" s="120"/>
      <c r="T348" s="119"/>
      <c r="U348" s="120"/>
      <c r="V348" s="1139"/>
      <c r="W348" s="121"/>
      <c r="X348" s="120"/>
      <c r="Y348" s="528"/>
      <c r="Z348" s="529"/>
      <c r="AA348" s="1154"/>
      <c r="AB348" s="756"/>
      <c r="AC348" s="757"/>
      <c r="AD348" s="757"/>
      <c r="AE348" s="757"/>
      <c r="AF348" s="120"/>
      <c r="AG348" s="122"/>
      <c r="AH348" s="119"/>
      <c r="AI348" s="757"/>
      <c r="AJ348" s="754"/>
      <c r="AK348" s="118"/>
      <c r="AL348" s="120"/>
      <c r="AM348" s="119"/>
      <c r="AN348" s="118"/>
      <c r="AO348" s="118"/>
      <c r="AP348" s="118"/>
      <c r="AQ348" s="120"/>
      <c r="AR348" s="122"/>
      <c r="AS348" s="121"/>
      <c r="AT348" s="120"/>
      <c r="AU348" s="119"/>
      <c r="AV348" s="118"/>
      <c r="AW348" s="160"/>
      <c r="AX348" s="118"/>
      <c r="AY348" s="120"/>
      <c r="AZ348" s="1139"/>
      <c r="BA348" s="160"/>
      <c r="BB348" s="1140"/>
      <c r="BC348" s="159"/>
    </row>
    <row r="349" spans="1:55" ht="27" hidden="1" customHeight="1" thickBot="1">
      <c r="A349" s="2139" t="s">
        <v>44</v>
      </c>
      <c r="B349" s="2140"/>
      <c r="C349" s="2144" t="s">
        <v>43</v>
      </c>
      <c r="D349" s="2144"/>
      <c r="E349" s="2145"/>
      <c r="F349" s="2146"/>
      <c r="G349" s="2147"/>
      <c r="H349" s="110"/>
      <c r="I349" s="109"/>
      <c r="J349" s="111"/>
      <c r="K349" s="110"/>
      <c r="L349" s="109"/>
      <c r="M349" s="108"/>
      <c r="N349" s="109"/>
      <c r="O349" s="73">
        <f t="shared" ref="O349:O362" si="79">SUM(O248,O203,O123,O197,O255,O105,O111,O242,O68,O261,O62)</f>
        <v>0</v>
      </c>
      <c r="P349" s="110"/>
      <c r="Q349" s="109"/>
      <c r="R349" s="108"/>
      <c r="S349" s="742"/>
      <c r="T349" s="743"/>
      <c r="U349" s="742"/>
      <c r="V349" s="744"/>
      <c r="W349" s="745"/>
      <c r="X349" s="742"/>
      <c r="Y349" s="111"/>
      <c r="Z349" s="110"/>
      <c r="AA349" s="109"/>
      <c r="AB349" s="745"/>
      <c r="AC349" s="746"/>
      <c r="AD349" s="746"/>
      <c r="AE349" s="746"/>
      <c r="AF349" s="742"/>
      <c r="AG349" s="747"/>
      <c r="AH349" s="743"/>
      <c r="AI349" s="746"/>
      <c r="AJ349" s="743"/>
      <c r="AK349" s="746"/>
      <c r="AL349" s="742"/>
      <c r="AM349" s="743"/>
      <c r="AN349" s="746"/>
      <c r="AO349" s="746"/>
      <c r="AP349" s="746"/>
      <c r="AQ349" s="742"/>
      <c r="AR349" s="747"/>
      <c r="AS349" s="745"/>
      <c r="AT349" s="742"/>
      <c r="AU349" s="743"/>
      <c r="AV349" s="746"/>
      <c r="AW349" s="748"/>
      <c r="AX349" s="746"/>
      <c r="AY349" s="742"/>
      <c r="AZ349" s="744"/>
      <c r="BA349" s="748"/>
      <c r="BB349" s="749"/>
      <c r="BC349" s="587"/>
    </row>
    <row r="350" spans="1:55" ht="27" hidden="1" customHeight="1" thickBot="1">
      <c r="A350" s="2141"/>
      <c r="B350" s="2142"/>
      <c r="C350" s="2148" t="s">
        <v>42</v>
      </c>
      <c r="D350" s="2148"/>
      <c r="E350" s="2149"/>
      <c r="F350" s="2141"/>
      <c r="G350" s="2142"/>
      <c r="H350" s="99"/>
      <c r="I350" s="2"/>
      <c r="J350" s="100"/>
      <c r="K350" s="99"/>
      <c r="L350" s="2"/>
      <c r="M350" s="98"/>
      <c r="N350" s="2"/>
      <c r="O350" s="73">
        <f t="shared" si="79"/>
        <v>0</v>
      </c>
      <c r="P350" s="99"/>
      <c r="Q350" s="2"/>
      <c r="R350" s="98"/>
      <c r="S350" s="767"/>
      <c r="T350" s="768"/>
      <c r="U350" s="767"/>
      <c r="V350" s="773"/>
      <c r="W350" s="769"/>
      <c r="X350" s="177"/>
      <c r="Y350" s="100"/>
      <c r="Z350" s="99"/>
      <c r="AA350" s="2"/>
      <c r="AB350" s="769"/>
      <c r="AC350" s="770"/>
      <c r="AD350" s="770"/>
      <c r="AE350" s="770"/>
      <c r="AF350" s="767"/>
      <c r="AG350" s="771"/>
      <c r="AH350" s="768"/>
      <c r="AI350" s="770"/>
      <c r="AJ350" s="768"/>
      <c r="AK350" s="770"/>
      <c r="AL350" s="767"/>
      <c r="AM350" s="768"/>
      <c r="AN350" s="770"/>
      <c r="AO350" s="770"/>
      <c r="AP350" s="770"/>
      <c r="AQ350" s="767"/>
      <c r="AR350" s="771"/>
      <c r="AS350" s="769"/>
      <c r="AT350" s="767"/>
      <c r="AU350" s="768"/>
      <c r="AV350" s="770"/>
      <c r="AW350" s="776"/>
      <c r="AX350" s="178"/>
      <c r="AY350" s="177"/>
      <c r="AZ350" s="751"/>
      <c r="BA350" s="776"/>
      <c r="BB350" s="777"/>
      <c r="BC350" s="627"/>
    </row>
    <row r="351" spans="1:55" ht="27" hidden="1" customHeight="1" thickBot="1">
      <c r="A351" s="2098"/>
      <c r="B351" s="2143"/>
      <c r="C351" s="2150" t="s">
        <v>41</v>
      </c>
      <c r="D351" s="2150"/>
      <c r="E351" s="2151"/>
      <c r="F351" s="2152"/>
      <c r="G351" s="2153"/>
      <c r="H351" s="88"/>
      <c r="I351" s="87"/>
      <c r="J351" s="89"/>
      <c r="K351" s="88"/>
      <c r="L351" s="87"/>
      <c r="M351" s="86"/>
      <c r="N351" s="87"/>
      <c r="O351" s="73">
        <f t="shared" si="79"/>
        <v>20</v>
      </c>
      <c r="P351" s="88"/>
      <c r="Q351" s="87"/>
      <c r="R351" s="86"/>
      <c r="S351" s="817"/>
      <c r="T351" s="818"/>
      <c r="U351" s="817"/>
      <c r="V351" s="819"/>
      <c r="W351" s="820"/>
      <c r="X351" s="817"/>
      <c r="Y351" s="89"/>
      <c r="Z351" s="88"/>
      <c r="AA351" s="87"/>
      <c r="AB351" s="820"/>
      <c r="AC351" s="821"/>
      <c r="AD351" s="821"/>
      <c r="AE351" s="821"/>
      <c r="AF351" s="817"/>
      <c r="AG351" s="822"/>
      <c r="AH351" s="818"/>
      <c r="AI351" s="821"/>
      <c r="AJ351" s="818"/>
      <c r="AK351" s="821"/>
      <c r="AL351" s="817"/>
      <c r="AM351" s="818"/>
      <c r="AN351" s="821"/>
      <c r="AO351" s="821"/>
      <c r="AP351" s="821"/>
      <c r="AQ351" s="817"/>
      <c r="AR351" s="822"/>
      <c r="AS351" s="820"/>
      <c r="AT351" s="817"/>
      <c r="AU351" s="818"/>
      <c r="AV351" s="821"/>
      <c r="AW351" s="823"/>
      <c r="AX351" s="821"/>
      <c r="AY351" s="817"/>
      <c r="AZ351" s="819"/>
      <c r="BA351" s="823"/>
      <c r="BB351" s="824"/>
      <c r="BC351" s="632"/>
    </row>
    <row r="352" spans="1:55" ht="27" hidden="1" customHeight="1" thickBot="1">
      <c r="A352" s="2154" t="s">
        <v>52</v>
      </c>
      <c r="B352" s="2155"/>
      <c r="C352" s="2155"/>
      <c r="D352" s="2155"/>
      <c r="E352" s="2155"/>
      <c r="F352" s="2155"/>
      <c r="G352" s="2156"/>
      <c r="H352" s="155"/>
      <c r="I352" s="1160"/>
      <c r="J352" s="156"/>
      <c r="K352" s="155"/>
      <c r="L352" s="1160"/>
      <c r="M352" s="157"/>
      <c r="N352" s="1160"/>
      <c r="O352" s="73">
        <f t="shared" si="79"/>
        <v>15</v>
      </c>
      <c r="P352" s="155"/>
      <c r="Q352" s="1160"/>
      <c r="R352" s="157"/>
      <c r="S352" s="198"/>
      <c r="T352" s="201"/>
      <c r="U352" s="198"/>
      <c r="V352" s="468"/>
      <c r="W352" s="200"/>
      <c r="X352" s="198"/>
      <c r="Y352" s="156"/>
      <c r="Z352" s="155"/>
      <c r="AA352" s="1160"/>
      <c r="AB352" s="511"/>
      <c r="AC352" s="199"/>
      <c r="AD352" s="199"/>
      <c r="AE352" s="199"/>
      <c r="AF352" s="198"/>
      <c r="AG352" s="465"/>
      <c r="AH352" s="201"/>
      <c r="AI352" s="199"/>
      <c r="AJ352" s="201"/>
      <c r="AK352" s="199"/>
      <c r="AL352" s="198"/>
      <c r="AM352" s="201"/>
      <c r="AN352" s="199"/>
      <c r="AO352" s="199"/>
      <c r="AP352" s="199"/>
      <c r="AQ352" s="198"/>
      <c r="AR352" s="465"/>
      <c r="AS352" s="200"/>
      <c r="AT352" s="198"/>
      <c r="AU352" s="201"/>
      <c r="AV352" s="199"/>
      <c r="AW352" s="464"/>
      <c r="AX352" s="199"/>
      <c r="AY352" s="198"/>
      <c r="AZ352" s="468"/>
      <c r="BA352" s="464"/>
      <c r="BB352" s="463"/>
      <c r="BC352" s="530"/>
    </row>
    <row r="353" spans="1:55" ht="27" hidden="1" customHeight="1" thickBot="1">
      <c r="A353" s="2157" t="s">
        <v>51</v>
      </c>
      <c r="B353" s="2114"/>
      <c r="C353" s="2114"/>
      <c r="D353" s="2114"/>
      <c r="E353" s="2114"/>
      <c r="F353" s="2114"/>
      <c r="G353" s="2115"/>
      <c r="H353" s="1128"/>
      <c r="I353" s="153"/>
      <c r="J353" s="4"/>
      <c r="K353" s="1128"/>
      <c r="L353" s="153"/>
      <c r="M353" s="154"/>
      <c r="N353" s="153"/>
      <c r="O353" s="73">
        <f t="shared" si="79"/>
        <v>20</v>
      </c>
      <c r="P353" s="1128"/>
      <c r="Q353" s="153"/>
      <c r="R353" s="154"/>
      <c r="S353" s="779"/>
      <c r="T353" s="780"/>
      <c r="U353" s="779"/>
      <c r="V353" s="781"/>
      <c r="W353" s="782"/>
      <c r="X353" s="779"/>
      <c r="Y353" s="4"/>
      <c r="Z353" s="1128"/>
      <c r="AA353" s="153"/>
      <c r="AB353" s="782"/>
      <c r="AC353" s="783"/>
      <c r="AD353" s="783"/>
      <c r="AE353" s="783"/>
      <c r="AF353" s="779"/>
      <c r="AG353" s="784"/>
      <c r="AH353" s="780"/>
      <c r="AI353" s="783"/>
      <c r="AJ353" s="780"/>
      <c r="AK353" s="783"/>
      <c r="AL353" s="779"/>
      <c r="AM353" s="780"/>
      <c r="AN353" s="783"/>
      <c r="AO353" s="783"/>
      <c r="AP353" s="783"/>
      <c r="AQ353" s="779"/>
      <c r="AR353" s="784"/>
      <c r="AS353" s="782"/>
      <c r="AT353" s="779"/>
      <c r="AU353" s="780"/>
      <c r="AV353" s="783"/>
      <c r="AW353" s="785"/>
      <c r="AX353" s="783"/>
      <c r="AY353" s="779"/>
      <c r="AZ353" s="781"/>
      <c r="BA353" s="785"/>
      <c r="BB353" s="786"/>
      <c r="BC353" s="787"/>
    </row>
    <row r="354" spans="1:55" ht="27" hidden="1" customHeight="1" thickBot="1">
      <c r="A354" s="2158" t="s">
        <v>50</v>
      </c>
      <c r="B354" s="2159"/>
      <c r="C354" s="2159"/>
      <c r="D354" s="2159"/>
      <c r="E354" s="2159"/>
      <c r="F354" s="2159"/>
      <c r="G354" s="2160"/>
      <c r="H354" s="1144"/>
      <c r="I354" s="150"/>
      <c r="J354" s="151"/>
      <c r="K354" s="1144"/>
      <c r="L354" s="150"/>
      <c r="M354" s="152"/>
      <c r="N354" s="150"/>
      <c r="O354" s="73">
        <f t="shared" si="79"/>
        <v>20</v>
      </c>
      <c r="P354" s="1144"/>
      <c r="Q354" s="150"/>
      <c r="R354" s="152"/>
      <c r="S354" s="531"/>
      <c r="T354" s="517"/>
      <c r="U354" s="531"/>
      <c r="V354" s="532"/>
      <c r="W354" s="533"/>
      <c r="X354" s="531"/>
      <c r="Y354" s="151"/>
      <c r="Z354" s="1144"/>
      <c r="AA354" s="150"/>
      <c r="AB354" s="533"/>
      <c r="AC354" s="534"/>
      <c r="AD354" s="534"/>
      <c r="AE354" s="534"/>
      <c r="AF354" s="531"/>
      <c r="AG354" s="535"/>
      <c r="AH354" s="517"/>
      <c r="AI354" s="534"/>
      <c r="AJ354" s="517"/>
      <c r="AK354" s="534"/>
      <c r="AL354" s="531"/>
      <c r="AM354" s="517"/>
      <c r="AN354" s="534"/>
      <c r="AO354" s="534"/>
      <c r="AP354" s="534"/>
      <c r="AQ354" s="531"/>
      <c r="AR354" s="535"/>
      <c r="AS354" s="533"/>
      <c r="AT354" s="531"/>
      <c r="AU354" s="517"/>
      <c r="AV354" s="534"/>
      <c r="AW354" s="536"/>
      <c r="AX354" s="534"/>
      <c r="AY354" s="531"/>
      <c r="AZ354" s="532"/>
      <c r="BA354" s="536"/>
      <c r="BB354" s="537"/>
      <c r="BC354" s="519"/>
    </row>
    <row r="355" spans="1:55" ht="27" hidden="1" customHeight="1" thickBot="1">
      <c r="A355" s="2120" t="s">
        <v>24</v>
      </c>
      <c r="B355" s="2122"/>
      <c r="C355" s="2161" t="s">
        <v>23</v>
      </c>
      <c r="D355" s="2162"/>
      <c r="E355" s="1206"/>
      <c r="F355" s="2167"/>
      <c r="G355" s="1222" t="s">
        <v>49</v>
      </c>
      <c r="H355" s="499"/>
      <c r="I355" s="500"/>
      <c r="J355" s="501"/>
      <c r="K355" s="499"/>
      <c r="L355" s="500"/>
      <c r="M355" s="502"/>
      <c r="N355" s="500"/>
      <c r="O355" s="73">
        <f t="shared" si="79"/>
        <v>15</v>
      </c>
      <c r="P355" s="499"/>
      <c r="Q355" s="500"/>
      <c r="R355" s="502"/>
      <c r="S355" s="1153"/>
      <c r="T355" s="215"/>
      <c r="U355" s="1153"/>
      <c r="V355" s="1152"/>
      <c r="W355" s="216"/>
      <c r="X355" s="1153"/>
      <c r="Y355" s="215"/>
      <c r="Z355" s="214"/>
      <c r="AA355" s="1153"/>
      <c r="AB355" s="216"/>
      <c r="AC355" s="214"/>
      <c r="AD355" s="214"/>
      <c r="AE355" s="214"/>
      <c r="AF355" s="1153"/>
      <c r="AG355" s="217"/>
      <c r="AH355" s="215"/>
      <c r="AI355" s="214"/>
      <c r="AJ355" s="215"/>
      <c r="AK355" s="214"/>
      <c r="AL355" s="1153"/>
      <c r="AM355" s="215"/>
      <c r="AN355" s="214"/>
      <c r="AO355" s="214"/>
      <c r="AP355" s="214"/>
      <c r="AQ355" s="1153"/>
      <c r="AR355" s="217"/>
      <c r="AS355" s="216"/>
      <c r="AT355" s="1153"/>
      <c r="AU355" s="215"/>
      <c r="AV355" s="214"/>
      <c r="AW355" s="213"/>
      <c r="AX355" s="214"/>
      <c r="AY355" s="1153"/>
      <c r="AZ355" s="1152"/>
      <c r="BA355" s="806"/>
      <c r="BB355" s="1157"/>
      <c r="BC355" s="462"/>
    </row>
    <row r="356" spans="1:55" ht="27" hidden="1" customHeight="1" thickBot="1">
      <c r="A356" s="1134"/>
      <c r="B356" s="99"/>
      <c r="C356" s="2163"/>
      <c r="D356" s="2164"/>
      <c r="E356" s="1207"/>
      <c r="F356" s="2168"/>
      <c r="G356" s="507" t="s">
        <v>48</v>
      </c>
      <c r="H356" s="520"/>
      <c r="I356" s="521"/>
      <c r="J356" s="522"/>
      <c r="K356" s="520"/>
      <c r="L356" s="521"/>
      <c r="M356" s="523"/>
      <c r="N356" s="521"/>
      <c r="O356" s="73">
        <f t="shared" si="79"/>
        <v>0</v>
      </c>
      <c r="P356" s="520"/>
      <c r="Q356" s="521"/>
      <c r="R356" s="523"/>
      <c r="S356" s="87"/>
      <c r="T356" s="89"/>
      <c r="U356" s="87"/>
      <c r="V356" s="131"/>
      <c r="W356" s="86"/>
      <c r="X356" s="87"/>
      <c r="Y356" s="89"/>
      <c r="Z356" s="88"/>
      <c r="AA356" s="87"/>
      <c r="AB356" s="86"/>
      <c r="AC356" s="88"/>
      <c r="AD356" s="88"/>
      <c r="AE356" s="88"/>
      <c r="AF356" s="87"/>
      <c r="AG356" s="132"/>
      <c r="AH356" s="89"/>
      <c r="AI356" s="88"/>
      <c r="AJ356" s="89"/>
      <c r="AK356" s="88"/>
      <c r="AL356" s="87"/>
      <c r="AM356" s="89"/>
      <c r="AN356" s="88"/>
      <c r="AO356" s="88"/>
      <c r="AP356" s="88"/>
      <c r="AQ356" s="87"/>
      <c r="AR356" s="132"/>
      <c r="AS356" s="86"/>
      <c r="AT356" s="87"/>
      <c r="AU356" s="89"/>
      <c r="AV356" s="88"/>
      <c r="AW356" s="130"/>
      <c r="AX356" s="88"/>
      <c r="AY356" s="87"/>
      <c r="AZ356" s="131"/>
      <c r="BA356" s="130"/>
      <c r="BB356" s="129"/>
      <c r="BC356" s="128"/>
    </row>
    <row r="357" spans="1:55" ht="27" hidden="1" customHeight="1" thickBot="1">
      <c r="A357" s="2170" t="s">
        <v>47</v>
      </c>
      <c r="B357" s="2171"/>
      <c r="C357" s="2165"/>
      <c r="D357" s="2166"/>
      <c r="E357" s="127" t="s">
        <v>46</v>
      </c>
      <c r="F357" s="2169"/>
      <c r="G357" s="4" t="s">
        <v>45</v>
      </c>
      <c r="H357" s="1133"/>
      <c r="I357" s="493"/>
      <c r="J357" s="6"/>
      <c r="K357" s="1133"/>
      <c r="L357" s="493"/>
      <c r="M357" s="494"/>
      <c r="N357" s="493"/>
      <c r="O357" s="73">
        <f t="shared" si="79"/>
        <v>20</v>
      </c>
      <c r="P357" s="1133"/>
      <c r="Q357" s="493"/>
      <c r="R357" s="494"/>
      <c r="S357" s="120"/>
      <c r="T357" s="119"/>
      <c r="U357" s="120"/>
      <c r="V357" s="1139"/>
      <c r="W357" s="121"/>
      <c r="X357" s="120"/>
      <c r="Y357" s="119"/>
      <c r="Z357" s="118"/>
      <c r="AA357" s="120"/>
      <c r="AB357" s="121"/>
      <c r="AC357" s="118"/>
      <c r="AD357" s="118"/>
      <c r="AE357" s="118"/>
      <c r="AF357" s="120"/>
      <c r="AG357" s="122"/>
      <c r="AH357" s="119"/>
      <c r="AI357" s="118"/>
      <c r="AJ357" s="119"/>
      <c r="AK357" s="118"/>
      <c r="AL357" s="120"/>
      <c r="AM357" s="119"/>
      <c r="AN357" s="118"/>
      <c r="AO357" s="118"/>
      <c r="AP357" s="118"/>
      <c r="AQ357" s="120"/>
      <c r="AR357" s="122"/>
      <c r="AS357" s="121"/>
      <c r="AT357" s="120"/>
      <c r="AU357" s="119"/>
      <c r="AV357" s="118"/>
      <c r="AW357" s="160"/>
      <c r="AX357" s="118"/>
      <c r="AY357" s="120"/>
      <c r="AZ357" s="1139"/>
      <c r="BA357" s="160"/>
      <c r="BB357" s="1140"/>
      <c r="BC357" s="159"/>
    </row>
    <row r="358" spans="1:55" ht="27" hidden="1" customHeight="1" thickBot="1">
      <c r="A358" s="2139" t="s">
        <v>44</v>
      </c>
      <c r="B358" s="2140"/>
      <c r="C358" s="2144" t="s">
        <v>43</v>
      </c>
      <c r="D358" s="2144"/>
      <c r="E358" s="2145"/>
      <c r="F358" s="2146"/>
      <c r="G358" s="2147"/>
      <c r="H358" s="110"/>
      <c r="I358" s="109"/>
      <c r="J358" s="111"/>
      <c r="K358" s="110"/>
      <c r="L358" s="109"/>
      <c r="M358" s="108"/>
      <c r="N358" s="109"/>
      <c r="O358" s="73">
        <f t="shared" si="79"/>
        <v>15</v>
      </c>
      <c r="P358" s="110"/>
      <c r="Q358" s="109"/>
      <c r="R358" s="108"/>
      <c r="S358" s="742"/>
      <c r="T358" s="743"/>
      <c r="U358" s="742"/>
      <c r="V358" s="744"/>
      <c r="W358" s="745"/>
      <c r="X358" s="742"/>
      <c r="Y358" s="743"/>
      <c r="Z358" s="746"/>
      <c r="AA358" s="742"/>
      <c r="AB358" s="745"/>
      <c r="AC358" s="746"/>
      <c r="AD358" s="746"/>
      <c r="AE358" s="746"/>
      <c r="AF358" s="742"/>
      <c r="AG358" s="747"/>
      <c r="AH358" s="743"/>
      <c r="AI358" s="746"/>
      <c r="AJ358" s="743"/>
      <c r="AK358" s="746"/>
      <c r="AL358" s="742"/>
      <c r="AM358" s="743"/>
      <c r="AN358" s="746"/>
      <c r="AO358" s="746"/>
      <c r="AP358" s="746"/>
      <c r="AQ358" s="742"/>
      <c r="AR358" s="747"/>
      <c r="AS358" s="745"/>
      <c r="AT358" s="742"/>
      <c r="AU358" s="743"/>
      <c r="AV358" s="746"/>
      <c r="AW358" s="748"/>
      <c r="AX358" s="746"/>
      <c r="AY358" s="742"/>
      <c r="AZ358" s="744"/>
      <c r="BA358" s="748"/>
      <c r="BB358" s="749"/>
      <c r="BC358" s="587"/>
    </row>
    <row r="359" spans="1:55" ht="27" hidden="1" customHeight="1" thickBot="1">
      <c r="A359" s="2141"/>
      <c r="B359" s="2142"/>
      <c r="C359" s="2148" t="s">
        <v>42</v>
      </c>
      <c r="D359" s="2148"/>
      <c r="E359" s="2149"/>
      <c r="F359" s="2141"/>
      <c r="G359" s="2142"/>
      <c r="H359" s="99"/>
      <c r="I359" s="2"/>
      <c r="J359" s="100"/>
      <c r="K359" s="99"/>
      <c r="L359" s="2"/>
      <c r="M359" s="98"/>
      <c r="N359" s="2"/>
      <c r="O359" s="73">
        <f t="shared" si="79"/>
        <v>53</v>
      </c>
      <c r="P359" s="99"/>
      <c r="Q359" s="2"/>
      <c r="R359" s="98"/>
      <c r="S359" s="1136"/>
      <c r="T359" s="184"/>
      <c r="U359" s="1136"/>
      <c r="V359" s="1135"/>
      <c r="W359" s="183"/>
      <c r="X359" s="1136"/>
      <c r="Y359" s="184"/>
      <c r="Z359" s="181"/>
      <c r="AA359" s="1136"/>
      <c r="AB359" s="183"/>
      <c r="AC359" s="181"/>
      <c r="AD359" s="181"/>
      <c r="AE359" s="181"/>
      <c r="AF359" s="1136"/>
      <c r="AG359" s="185"/>
      <c r="AH359" s="184"/>
      <c r="AI359" s="181"/>
      <c r="AJ359" s="184"/>
      <c r="AK359" s="181"/>
      <c r="AL359" s="1136"/>
      <c r="AM359" s="184"/>
      <c r="AN359" s="181"/>
      <c r="AO359" s="181"/>
      <c r="AP359" s="181"/>
      <c r="AQ359" s="1136"/>
      <c r="AR359" s="185"/>
      <c r="AS359" s="183"/>
      <c r="AT359" s="1136"/>
      <c r="AU359" s="184"/>
      <c r="AV359" s="181"/>
      <c r="AW359" s="182"/>
      <c r="AX359" s="181"/>
      <c r="AY359" s="1136"/>
      <c r="AZ359" s="1135"/>
      <c r="BA359" s="182"/>
      <c r="BB359" s="1137"/>
      <c r="BC359" s="210"/>
    </row>
    <row r="360" spans="1:55" ht="27" hidden="1" customHeight="1" thickBot="1">
      <c r="A360" s="2098"/>
      <c r="B360" s="2143"/>
      <c r="C360" s="2150" t="s">
        <v>41</v>
      </c>
      <c r="D360" s="2150"/>
      <c r="E360" s="2151"/>
      <c r="F360" s="2152"/>
      <c r="G360" s="2153"/>
      <c r="H360" s="88"/>
      <c r="I360" s="87"/>
      <c r="J360" s="89"/>
      <c r="K360" s="88"/>
      <c r="L360" s="87"/>
      <c r="M360" s="86"/>
      <c r="N360" s="87"/>
      <c r="O360" s="73">
        <f t="shared" si="79"/>
        <v>56</v>
      </c>
      <c r="P360" s="88"/>
      <c r="Q360" s="87"/>
      <c r="R360" s="86"/>
      <c r="S360" s="753"/>
      <c r="T360" s="754"/>
      <c r="U360" s="753"/>
      <c r="V360" s="755"/>
      <c r="W360" s="756"/>
      <c r="X360" s="753"/>
      <c r="Y360" s="754"/>
      <c r="Z360" s="757"/>
      <c r="AA360" s="753"/>
      <c r="AB360" s="756"/>
      <c r="AC360" s="757"/>
      <c r="AD360" s="757"/>
      <c r="AE360" s="757"/>
      <c r="AF360" s="753"/>
      <c r="AG360" s="758"/>
      <c r="AH360" s="754"/>
      <c r="AI360" s="757"/>
      <c r="AJ360" s="754"/>
      <c r="AK360" s="757"/>
      <c r="AL360" s="753"/>
      <c r="AM360" s="754"/>
      <c r="AN360" s="757"/>
      <c r="AO360" s="757"/>
      <c r="AP360" s="757"/>
      <c r="AQ360" s="753"/>
      <c r="AR360" s="758"/>
      <c r="AS360" s="756"/>
      <c r="AT360" s="753"/>
      <c r="AU360" s="754"/>
      <c r="AV360" s="757"/>
      <c r="AW360" s="759"/>
      <c r="AX360" s="757"/>
      <c r="AY360" s="753"/>
      <c r="AZ360" s="755"/>
      <c r="BA360" s="759"/>
      <c r="BB360" s="760"/>
      <c r="BC360" s="708"/>
    </row>
    <row r="361" spans="1:55" ht="27" hidden="1" customHeight="1" thickBot="1">
      <c r="A361" s="2132" t="s">
        <v>40</v>
      </c>
      <c r="B361" s="2133"/>
      <c r="C361" s="2133"/>
      <c r="D361" s="2133"/>
      <c r="E361" s="2133"/>
      <c r="F361" s="2133"/>
      <c r="G361" s="2134"/>
      <c r="H361" s="76"/>
      <c r="I361" s="1161"/>
      <c r="J361" s="77"/>
      <c r="K361" s="76"/>
      <c r="L361" s="1161"/>
      <c r="M361" s="75"/>
      <c r="N361" s="1161"/>
      <c r="O361" s="73">
        <f t="shared" si="79"/>
        <v>52</v>
      </c>
      <c r="P361" s="76"/>
      <c r="Q361" s="1161"/>
      <c r="R361" s="75"/>
      <c r="S361" s="825"/>
      <c r="T361" s="826"/>
      <c r="U361" s="827"/>
      <c r="V361" s="828"/>
      <c r="W361" s="829"/>
      <c r="X361" s="830"/>
      <c r="Y361" s="831"/>
      <c r="Z361" s="832"/>
      <c r="AA361" s="830"/>
      <c r="AB361" s="829"/>
      <c r="AC361" s="832"/>
      <c r="AD361" s="832"/>
      <c r="AE361" s="832"/>
      <c r="AF361" s="830"/>
      <c r="AG361" s="833"/>
      <c r="AH361" s="831"/>
      <c r="AI361" s="832"/>
      <c r="AJ361" s="831"/>
      <c r="AK361" s="832"/>
      <c r="AL361" s="830"/>
      <c r="AM361" s="831"/>
      <c r="AN361" s="832"/>
      <c r="AO361" s="832"/>
      <c r="AP361" s="832"/>
      <c r="AQ361" s="830"/>
      <c r="AR361" s="833"/>
      <c r="AS361" s="829"/>
      <c r="AT361" s="830"/>
      <c r="AU361" s="831"/>
      <c r="AV361" s="832"/>
      <c r="AW361" s="834"/>
      <c r="AX361" s="832"/>
      <c r="AY361" s="830"/>
      <c r="AZ361" s="828"/>
      <c r="BA361" s="834"/>
      <c r="BB361" s="835"/>
      <c r="BC361" s="836"/>
    </row>
    <row r="362" spans="1:55" ht="27" hidden="1" customHeight="1" thickBot="1">
      <c r="A362" s="2135" t="s">
        <v>39</v>
      </c>
      <c r="B362" s="2136"/>
      <c r="C362" s="2136"/>
      <c r="D362" s="2136"/>
      <c r="E362" s="2137" t="s">
        <v>38</v>
      </c>
      <c r="F362" s="2138"/>
      <c r="G362" s="74"/>
      <c r="H362" s="72"/>
      <c r="I362" s="1149"/>
      <c r="J362" s="74"/>
      <c r="K362" s="72"/>
      <c r="L362" s="1149"/>
      <c r="M362" s="71"/>
      <c r="N362" s="1149"/>
      <c r="O362" s="73">
        <f t="shared" si="79"/>
        <v>73</v>
      </c>
      <c r="P362" s="72"/>
      <c r="Q362" s="1149"/>
      <c r="R362" s="71"/>
      <c r="S362" s="538"/>
      <c r="T362" s="539"/>
      <c r="U362" s="538"/>
      <c r="V362" s="540"/>
      <c r="W362" s="541"/>
      <c r="X362" s="538"/>
      <c r="Y362" s="539"/>
      <c r="Z362" s="542"/>
      <c r="AA362" s="538"/>
      <c r="AB362" s="541"/>
      <c r="AC362" s="542"/>
      <c r="AD362" s="542"/>
      <c r="AE362" s="542"/>
      <c r="AF362" s="538"/>
      <c r="AG362" s="543"/>
      <c r="AH362" s="539"/>
      <c r="AI362" s="542"/>
      <c r="AJ362" s="539"/>
      <c r="AK362" s="542"/>
      <c r="AL362" s="538"/>
      <c r="AM362" s="539"/>
      <c r="AN362" s="542"/>
      <c r="AO362" s="542"/>
      <c r="AP362" s="542"/>
      <c r="AQ362" s="538"/>
      <c r="AR362" s="543"/>
      <c r="AS362" s="541"/>
      <c r="AT362" s="538"/>
      <c r="AU362" s="539"/>
      <c r="AV362" s="542"/>
      <c r="AW362" s="544"/>
      <c r="AX362" s="542"/>
      <c r="AY362" s="538"/>
      <c r="AZ362" s="540"/>
      <c r="BA362" s="544"/>
      <c r="BB362" s="545"/>
      <c r="BC362" s="546"/>
    </row>
    <row r="363" spans="1:55" ht="27" hidden="1" customHeight="1" thickBot="1">
      <c r="A363" s="1183"/>
      <c r="B363" s="1162"/>
      <c r="C363" s="1162"/>
      <c r="D363" s="1162"/>
      <c r="E363" s="1162"/>
      <c r="F363" s="1162"/>
      <c r="G363" s="1163"/>
      <c r="H363" s="1163"/>
      <c r="I363" s="1162"/>
      <c r="J363" s="70"/>
      <c r="K363" s="1163"/>
      <c r="L363" s="1162"/>
      <c r="M363" s="69"/>
      <c r="N363" s="1162"/>
      <c r="O363" s="70"/>
      <c r="P363" s="1163"/>
      <c r="Q363" s="1162"/>
      <c r="R363" s="69"/>
      <c r="S363" s="538"/>
      <c r="T363" s="539"/>
      <c r="U363" s="538"/>
      <c r="V363" s="540"/>
      <c r="W363" s="541"/>
      <c r="X363" s="538"/>
      <c r="Y363" s="539"/>
      <c r="Z363" s="542"/>
      <c r="AA363" s="538"/>
      <c r="AB363" s="541"/>
      <c r="AC363" s="542"/>
      <c r="AD363" s="542"/>
      <c r="AE363" s="542"/>
      <c r="AF363" s="538"/>
      <c r="AG363" s="543"/>
      <c r="AH363" s="539"/>
      <c r="AI363" s="542"/>
      <c r="AJ363" s="539"/>
      <c r="AK363" s="542"/>
      <c r="AL363" s="538"/>
      <c r="AM363" s="539"/>
      <c r="AN363" s="542"/>
      <c r="AO363" s="542"/>
      <c r="AP363" s="542"/>
      <c r="AQ363" s="538"/>
      <c r="AR363" s="543"/>
      <c r="AS363" s="541"/>
      <c r="AT363" s="538"/>
      <c r="AU363" s="539"/>
      <c r="AV363" s="542"/>
      <c r="AW363" s="544"/>
      <c r="AX363" s="542"/>
      <c r="AY363" s="538"/>
      <c r="AZ363" s="540"/>
      <c r="BA363" s="544"/>
      <c r="BB363" s="545"/>
      <c r="BC363" s="547"/>
    </row>
    <row r="364" spans="1:55" ht="27" hidden="1" customHeight="1" thickBot="1">
      <c r="A364" s="2095" t="s">
        <v>36</v>
      </c>
      <c r="B364" s="2131"/>
      <c r="C364" s="2130" t="s">
        <v>37</v>
      </c>
      <c r="D364" s="2096"/>
      <c r="E364" s="1151"/>
      <c r="F364" s="68"/>
      <c r="G364" s="66"/>
      <c r="H364" s="66"/>
      <c r="I364" s="1151"/>
      <c r="J364" s="67"/>
      <c r="K364" s="66"/>
      <c r="L364" s="1151"/>
      <c r="M364" s="65"/>
      <c r="N364" s="1151"/>
      <c r="O364" s="67"/>
      <c r="P364" s="66"/>
      <c r="Q364" s="1151"/>
      <c r="R364" s="65"/>
      <c r="S364" s="538"/>
      <c r="T364" s="539"/>
      <c r="U364" s="538"/>
      <c r="V364" s="540"/>
      <c r="W364" s="541"/>
      <c r="X364" s="538"/>
      <c r="Y364" s="539"/>
      <c r="Z364" s="542"/>
      <c r="AA364" s="538"/>
      <c r="AB364" s="541"/>
      <c r="AC364" s="542"/>
      <c r="AD364" s="542"/>
      <c r="AE364" s="542"/>
      <c r="AF364" s="538"/>
      <c r="AG364" s="543"/>
      <c r="AH364" s="539"/>
      <c r="AI364" s="542"/>
      <c r="AJ364" s="539"/>
      <c r="AK364" s="542"/>
      <c r="AL364" s="538"/>
      <c r="AM364" s="539"/>
      <c r="AN364" s="542"/>
      <c r="AO364" s="542"/>
      <c r="AP364" s="542"/>
      <c r="AQ364" s="538"/>
      <c r="AR364" s="543"/>
      <c r="AS364" s="541"/>
      <c r="AT364" s="538"/>
      <c r="AU364" s="539"/>
      <c r="AV364" s="542"/>
      <c r="AW364" s="544"/>
      <c r="AX364" s="542"/>
      <c r="AY364" s="538"/>
      <c r="AZ364" s="540"/>
      <c r="BA364" s="544"/>
      <c r="BB364" s="545"/>
      <c r="BC364" s="546"/>
    </row>
    <row r="365" spans="1:55" ht="27" hidden="1" customHeight="1" thickBot="1">
      <c r="A365" s="2095" t="s">
        <v>36</v>
      </c>
      <c r="B365" s="2131"/>
      <c r="C365" s="2130" t="s">
        <v>35</v>
      </c>
      <c r="D365" s="2096"/>
      <c r="E365" s="1151"/>
      <c r="F365" s="1151"/>
      <c r="G365" s="66"/>
      <c r="H365" s="66"/>
      <c r="I365" s="1151"/>
      <c r="J365" s="67"/>
      <c r="K365" s="66"/>
      <c r="L365" s="1151"/>
      <c r="M365" s="65"/>
      <c r="N365" s="1151"/>
      <c r="O365" s="67"/>
      <c r="P365" s="66"/>
      <c r="Q365" s="1151"/>
      <c r="R365" s="65"/>
      <c r="S365" s="538"/>
      <c r="T365" s="539"/>
      <c r="U365" s="538"/>
      <c r="V365" s="540"/>
      <c r="W365" s="541"/>
      <c r="X365" s="538"/>
      <c r="Y365" s="539"/>
      <c r="Z365" s="542"/>
      <c r="AA365" s="538"/>
      <c r="AB365" s="541"/>
      <c r="AC365" s="542"/>
      <c r="AD365" s="542"/>
      <c r="AE365" s="542"/>
      <c r="AF365" s="538"/>
      <c r="AG365" s="543"/>
      <c r="AH365" s="539"/>
      <c r="AI365" s="542"/>
      <c r="AJ365" s="539"/>
      <c r="AK365" s="542"/>
      <c r="AL365" s="538"/>
      <c r="AM365" s="539"/>
      <c r="AN365" s="542"/>
      <c r="AO365" s="542"/>
      <c r="AP365" s="542"/>
      <c r="AQ365" s="538"/>
      <c r="AR365" s="543"/>
      <c r="AS365" s="541"/>
      <c r="AT365" s="538"/>
      <c r="AU365" s="539"/>
      <c r="AV365" s="542"/>
      <c r="AW365" s="544"/>
      <c r="AX365" s="542"/>
      <c r="AY365" s="538"/>
      <c r="AZ365" s="540"/>
      <c r="BA365" s="544"/>
      <c r="BB365" s="545"/>
      <c r="BC365" s="546"/>
    </row>
    <row r="366" spans="1:55" ht="27" hidden="1" customHeight="1" thickBot="1">
      <c r="A366" s="2095" t="s">
        <v>28</v>
      </c>
      <c r="B366" s="2131"/>
      <c r="C366" s="2130" t="s">
        <v>34</v>
      </c>
      <c r="D366" s="2096"/>
      <c r="E366" s="1151"/>
      <c r="F366" s="1151"/>
      <c r="G366" s="66"/>
      <c r="H366" s="66"/>
      <c r="I366" s="1151"/>
      <c r="J366" s="67"/>
      <c r="K366" s="66"/>
      <c r="L366" s="1151"/>
      <c r="M366" s="65"/>
      <c r="N366" s="1151"/>
      <c r="O366" s="67"/>
      <c r="P366" s="66"/>
      <c r="Q366" s="1151"/>
      <c r="R366" s="65"/>
      <c r="S366" s="538"/>
      <c r="T366" s="539"/>
      <c r="U366" s="538"/>
      <c r="V366" s="540"/>
      <c r="W366" s="541"/>
      <c r="X366" s="538"/>
      <c r="Y366" s="539"/>
      <c r="Z366" s="542"/>
      <c r="AA366" s="538"/>
      <c r="AB366" s="541"/>
      <c r="AC366" s="542"/>
      <c r="AD366" s="542"/>
      <c r="AE366" s="542"/>
      <c r="AF366" s="538"/>
      <c r="AG366" s="543"/>
      <c r="AH366" s="539"/>
      <c r="AI366" s="542"/>
      <c r="AJ366" s="539"/>
      <c r="AK366" s="542"/>
      <c r="AL366" s="538"/>
      <c r="AM366" s="539"/>
      <c r="AN366" s="542"/>
      <c r="AO366" s="542"/>
      <c r="AP366" s="542"/>
      <c r="AQ366" s="538"/>
      <c r="AR366" s="543"/>
      <c r="AS366" s="541"/>
      <c r="AT366" s="538"/>
      <c r="AU366" s="539"/>
      <c r="AV366" s="542"/>
      <c r="AW366" s="544"/>
      <c r="AX366" s="542"/>
      <c r="AY366" s="538"/>
      <c r="AZ366" s="540"/>
      <c r="BA366" s="544"/>
      <c r="BB366" s="545"/>
      <c r="BC366" s="546"/>
    </row>
    <row r="367" spans="1:55" ht="27" hidden="1" customHeight="1" thickBot="1">
      <c r="A367" s="2095" t="s">
        <v>30</v>
      </c>
      <c r="B367" s="2131"/>
      <c r="C367" s="2130" t="s">
        <v>33</v>
      </c>
      <c r="D367" s="2096"/>
      <c r="E367" s="1151"/>
      <c r="F367" s="1151"/>
      <c r="G367" s="66"/>
      <c r="H367" s="66"/>
      <c r="I367" s="1151"/>
      <c r="J367" s="67"/>
      <c r="K367" s="66"/>
      <c r="L367" s="1151"/>
      <c r="M367" s="65"/>
      <c r="N367" s="1151"/>
      <c r="O367" s="67"/>
      <c r="P367" s="66"/>
      <c r="Q367" s="1151"/>
      <c r="R367" s="65"/>
      <c r="S367" s="538"/>
      <c r="T367" s="539"/>
      <c r="U367" s="538"/>
      <c r="V367" s="540"/>
      <c r="W367" s="541"/>
      <c r="X367" s="538"/>
      <c r="Y367" s="539"/>
      <c r="Z367" s="542"/>
      <c r="AA367" s="538"/>
      <c r="AB367" s="541"/>
      <c r="AC367" s="542"/>
      <c r="AD367" s="542"/>
      <c r="AE367" s="542"/>
      <c r="AF367" s="538"/>
      <c r="AG367" s="543"/>
      <c r="AH367" s="539"/>
      <c r="AI367" s="542"/>
      <c r="AJ367" s="539"/>
      <c r="AK367" s="542"/>
      <c r="AL367" s="538"/>
      <c r="AM367" s="539"/>
      <c r="AN367" s="542"/>
      <c r="AO367" s="542"/>
      <c r="AP367" s="542"/>
      <c r="AQ367" s="538"/>
      <c r="AR367" s="543"/>
      <c r="AS367" s="541"/>
      <c r="AT367" s="538"/>
      <c r="AU367" s="539"/>
      <c r="AV367" s="542"/>
      <c r="AW367" s="544"/>
      <c r="AX367" s="542"/>
      <c r="AY367" s="538"/>
      <c r="AZ367" s="540"/>
      <c r="BA367" s="544"/>
      <c r="BB367" s="545"/>
      <c r="BC367" s="546"/>
    </row>
    <row r="368" spans="1:55" ht="27" hidden="1" customHeight="1" thickBot="1">
      <c r="A368" s="2095" t="s">
        <v>30</v>
      </c>
      <c r="B368" s="2131"/>
      <c r="C368" s="2130" t="s">
        <v>32</v>
      </c>
      <c r="D368" s="2096"/>
      <c r="E368" s="1151"/>
      <c r="F368" s="1151"/>
      <c r="G368" s="66"/>
      <c r="H368" s="66"/>
      <c r="I368" s="1151"/>
      <c r="J368" s="67"/>
      <c r="K368" s="66"/>
      <c r="L368" s="1151"/>
      <c r="M368" s="65"/>
      <c r="N368" s="1151"/>
      <c r="O368" s="67"/>
      <c r="P368" s="66"/>
      <c r="Q368" s="1151"/>
      <c r="R368" s="65"/>
      <c r="S368" s="538"/>
      <c r="T368" s="539"/>
      <c r="U368" s="538"/>
      <c r="V368" s="540"/>
      <c r="W368" s="541"/>
      <c r="X368" s="538"/>
      <c r="Y368" s="539"/>
      <c r="Z368" s="542"/>
      <c r="AA368" s="538"/>
      <c r="AB368" s="541"/>
      <c r="AC368" s="542"/>
      <c r="AD368" s="542"/>
      <c r="AE368" s="542"/>
      <c r="AF368" s="538"/>
      <c r="AG368" s="543"/>
      <c r="AH368" s="539"/>
      <c r="AI368" s="542"/>
      <c r="AJ368" s="539"/>
      <c r="AK368" s="542"/>
      <c r="AL368" s="538"/>
      <c r="AM368" s="539"/>
      <c r="AN368" s="542"/>
      <c r="AO368" s="542"/>
      <c r="AP368" s="542"/>
      <c r="AQ368" s="538"/>
      <c r="AR368" s="543"/>
      <c r="AS368" s="541"/>
      <c r="AT368" s="538"/>
      <c r="AU368" s="539"/>
      <c r="AV368" s="542"/>
      <c r="AW368" s="544"/>
      <c r="AX368" s="542"/>
      <c r="AY368" s="538"/>
      <c r="AZ368" s="540"/>
      <c r="BA368" s="544"/>
      <c r="BB368" s="545"/>
      <c r="BC368" s="546"/>
    </row>
    <row r="369" spans="1:55" ht="27" hidden="1" customHeight="1" thickBot="1">
      <c r="A369" s="2095" t="s">
        <v>30</v>
      </c>
      <c r="B369" s="2131"/>
      <c r="C369" s="2130" t="s">
        <v>31</v>
      </c>
      <c r="D369" s="2096"/>
      <c r="E369" s="1151"/>
      <c r="F369" s="1151"/>
      <c r="G369" s="66"/>
      <c r="H369" s="66"/>
      <c r="I369" s="1151"/>
      <c r="J369" s="67"/>
      <c r="K369" s="66"/>
      <c r="L369" s="1151"/>
      <c r="M369" s="65"/>
      <c r="N369" s="1151"/>
      <c r="O369" s="67"/>
      <c r="P369" s="66"/>
      <c r="Q369" s="1151"/>
      <c r="R369" s="65"/>
      <c r="S369" s="538"/>
      <c r="T369" s="539"/>
      <c r="U369" s="538"/>
      <c r="V369" s="540"/>
      <c r="W369" s="541"/>
      <c r="X369" s="538"/>
      <c r="Y369" s="539"/>
      <c r="Z369" s="542"/>
      <c r="AA369" s="538"/>
      <c r="AB369" s="541"/>
      <c r="AC369" s="542"/>
      <c r="AD369" s="542"/>
      <c r="AE369" s="542"/>
      <c r="AF369" s="538"/>
      <c r="AG369" s="543"/>
      <c r="AH369" s="539"/>
      <c r="AI369" s="542"/>
      <c r="AJ369" s="539"/>
      <c r="AK369" s="542"/>
      <c r="AL369" s="538"/>
      <c r="AM369" s="539"/>
      <c r="AN369" s="542"/>
      <c r="AO369" s="542"/>
      <c r="AP369" s="542"/>
      <c r="AQ369" s="538"/>
      <c r="AR369" s="543"/>
      <c r="AS369" s="541"/>
      <c r="AT369" s="538"/>
      <c r="AU369" s="539"/>
      <c r="AV369" s="542"/>
      <c r="AW369" s="544"/>
      <c r="AX369" s="542"/>
      <c r="AY369" s="538"/>
      <c r="AZ369" s="540"/>
      <c r="BA369" s="544"/>
      <c r="BB369" s="545"/>
      <c r="BC369" s="546"/>
    </row>
    <row r="370" spans="1:55" ht="27" hidden="1" customHeight="1" thickBot="1">
      <c r="A370" s="2095" t="s">
        <v>30</v>
      </c>
      <c r="B370" s="2131"/>
      <c r="C370" s="2130" t="s">
        <v>29</v>
      </c>
      <c r="D370" s="2096"/>
      <c r="E370" s="1151"/>
      <c r="F370" s="1151"/>
      <c r="G370" s="66"/>
      <c r="H370" s="66"/>
      <c r="I370" s="1151"/>
      <c r="J370" s="67"/>
      <c r="K370" s="66"/>
      <c r="L370" s="1151"/>
      <c r="M370" s="65"/>
      <c r="N370" s="1151"/>
      <c r="O370" s="67"/>
      <c r="P370" s="66"/>
      <c r="Q370" s="1151"/>
      <c r="R370" s="65"/>
      <c r="S370" s="538"/>
      <c r="T370" s="539"/>
      <c r="U370" s="538"/>
      <c r="V370" s="540"/>
      <c r="W370" s="541"/>
      <c r="X370" s="538"/>
      <c r="Y370" s="539"/>
      <c r="Z370" s="542"/>
      <c r="AA370" s="538"/>
      <c r="AB370" s="541"/>
      <c r="AC370" s="542"/>
      <c r="AD370" s="542"/>
      <c r="AE370" s="542"/>
      <c r="AF370" s="538"/>
      <c r="AG370" s="543"/>
      <c r="AH370" s="539"/>
      <c r="AI370" s="542"/>
      <c r="AJ370" s="539"/>
      <c r="AK370" s="542"/>
      <c r="AL370" s="538"/>
      <c r="AM370" s="539"/>
      <c r="AN370" s="542"/>
      <c r="AO370" s="542"/>
      <c r="AP370" s="542"/>
      <c r="AQ370" s="538"/>
      <c r="AR370" s="543"/>
      <c r="AS370" s="541"/>
      <c r="AT370" s="538"/>
      <c r="AU370" s="539"/>
      <c r="AV370" s="542"/>
      <c r="AW370" s="544"/>
      <c r="AX370" s="542"/>
      <c r="AY370" s="538"/>
      <c r="AZ370" s="540"/>
      <c r="BA370" s="544"/>
      <c r="BB370" s="545"/>
      <c r="BC370" s="546"/>
    </row>
    <row r="371" spans="1:55" ht="27" hidden="1" customHeight="1" thickBot="1">
      <c r="A371" s="2120" t="s">
        <v>28</v>
      </c>
      <c r="B371" s="2122"/>
      <c r="C371" s="2130" t="s">
        <v>27</v>
      </c>
      <c r="D371" s="2096"/>
      <c r="E371" s="1151"/>
      <c r="F371" s="1151"/>
      <c r="G371" s="66"/>
      <c r="H371" s="66"/>
      <c r="I371" s="1151"/>
      <c r="J371" s="67"/>
      <c r="K371" s="66"/>
      <c r="L371" s="1151"/>
      <c r="M371" s="65"/>
      <c r="N371" s="1151"/>
      <c r="O371" s="67"/>
      <c r="P371" s="66"/>
      <c r="Q371" s="1151"/>
      <c r="R371" s="65"/>
      <c r="S371" s="538"/>
      <c r="T371" s="539"/>
      <c r="U371" s="538"/>
      <c r="V371" s="540"/>
      <c r="W371" s="541"/>
      <c r="X371" s="538"/>
      <c r="Y371" s="539"/>
      <c r="Z371" s="542"/>
      <c r="AA371" s="538"/>
      <c r="AB371" s="541"/>
      <c r="AC371" s="542"/>
      <c r="AD371" s="542"/>
      <c r="AE371" s="542"/>
      <c r="AF371" s="538"/>
      <c r="AG371" s="543"/>
      <c r="AH371" s="539"/>
      <c r="AI371" s="542"/>
      <c r="AJ371" s="539"/>
      <c r="AK371" s="542"/>
      <c r="AL371" s="538"/>
      <c r="AM371" s="539"/>
      <c r="AN371" s="542"/>
      <c r="AO371" s="542"/>
      <c r="AP371" s="542"/>
      <c r="AQ371" s="538"/>
      <c r="AR371" s="543"/>
      <c r="AS371" s="541"/>
      <c r="AT371" s="538"/>
      <c r="AU371" s="539"/>
      <c r="AV371" s="542"/>
      <c r="AW371" s="544"/>
      <c r="AX371" s="542"/>
      <c r="AY371" s="538"/>
      <c r="AZ371" s="540"/>
      <c r="BA371" s="544"/>
      <c r="BB371" s="545"/>
      <c r="BC371" s="546"/>
    </row>
    <row r="372" spans="1:55" ht="27" hidden="1" customHeight="1" thickBot="1">
      <c r="A372" s="2120" t="s">
        <v>26</v>
      </c>
      <c r="B372" s="2122"/>
      <c r="C372" s="2130" t="s">
        <v>25</v>
      </c>
      <c r="D372" s="2096"/>
      <c r="E372" s="1151"/>
      <c r="F372" s="1151"/>
      <c r="G372" s="66"/>
      <c r="H372" s="66"/>
      <c r="I372" s="1151"/>
      <c r="J372" s="67"/>
      <c r="K372" s="66"/>
      <c r="L372" s="1151"/>
      <c r="M372" s="65"/>
      <c r="N372" s="1151"/>
      <c r="O372" s="67"/>
      <c r="P372" s="66"/>
      <c r="Q372" s="1151"/>
      <c r="R372" s="65"/>
      <c r="S372" s="538"/>
      <c r="T372" s="539"/>
      <c r="U372" s="538"/>
      <c r="V372" s="540"/>
      <c r="W372" s="541"/>
      <c r="X372" s="538"/>
      <c r="Y372" s="539"/>
      <c r="Z372" s="542"/>
      <c r="AA372" s="538"/>
      <c r="AB372" s="541"/>
      <c r="AC372" s="542"/>
      <c r="AD372" s="542"/>
      <c r="AE372" s="542"/>
      <c r="AF372" s="538"/>
      <c r="AG372" s="543"/>
      <c r="AH372" s="539"/>
      <c r="AI372" s="542"/>
      <c r="AJ372" s="539"/>
      <c r="AK372" s="542"/>
      <c r="AL372" s="538"/>
      <c r="AM372" s="539"/>
      <c r="AN372" s="542"/>
      <c r="AO372" s="542"/>
      <c r="AP372" s="542"/>
      <c r="AQ372" s="538"/>
      <c r="AR372" s="543"/>
      <c r="AS372" s="541"/>
      <c r="AT372" s="538"/>
      <c r="AU372" s="539"/>
      <c r="AV372" s="542"/>
      <c r="AW372" s="544"/>
      <c r="AX372" s="542"/>
      <c r="AY372" s="538"/>
      <c r="AZ372" s="540"/>
      <c r="BA372" s="544"/>
      <c r="BB372" s="545"/>
      <c r="BC372" s="546"/>
    </row>
    <row r="373" spans="1:55" ht="27" hidden="1" customHeight="1" thickBot="1">
      <c r="A373" s="2120" t="s">
        <v>24</v>
      </c>
      <c r="B373" s="2122"/>
      <c r="C373" s="2130" t="s">
        <v>23</v>
      </c>
      <c r="D373" s="2096"/>
      <c r="E373" s="1151"/>
      <c r="F373" s="1151"/>
      <c r="G373" s="66"/>
      <c r="H373" s="66"/>
      <c r="I373" s="1151"/>
      <c r="J373" s="67"/>
      <c r="K373" s="66"/>
      <c r="L373" s="1151"/>
      <c r="M373" s="65"/>
      <c r="N373" s="1151"/>
      <c r="O373" s="67"/>
      <c r="P373" s="66"/>
      <c r="Q373" s="1151"/>
      <c r="R373" s="65"/>
      <c r="S373" s="538"/>
      <c r="T373" s="539"/>
      <c r="U373" s="538"/>
      <c r="V373" s="540"/>
      <c r="W373" s="541"/>
      <c r="X373" s="538"/>
      <c r="Y373" s="539"/>
      <c r="Z373" s="542"/>
      <c r="AA373" s="538"/>
      <c r="AB373" s="541"/>
      <c r="AC373" s="542"/>
      <c r="AD373" s="542"/>
      <c r="AE373" s="542"/>
      <c r="AF373" s="538"/>
      <c r="AG373" s="543"/>
      <c r="AH373" s="539"/>
      <c r="AI373" s="542"/>
      <c r="AJ373" s="539"/>
      <c r="AK373" s="542"/>
      <c r="AL373" s="538"/>
      <c r="AM373" s="539"/>
      <c r="AN373" s="542"/>
      <c r="AO373" s="542"/>
      <c r="AP373" s="542"/>
      <c r="AQ373" s="538"/>
      <c r="AR373" s="543"/>
      <c r="AS373" s="541"/>
      <c r="AT373" s="538"/>
      <c r="AU373" s="539"/>
      <c r="AV373" s="542"/>
      <c r="AW373" s="544"/>
      <c r="AX373" s="542"/>
      <c r="AY373" s="538"/>
      <c r="AZ373" s="540"/>
      <c r="BA373" s="544"/>
      <c r="BB373" s="545"/>
      <c r="BC373" s="546"/>
    </row>
    <row r="374" spans="1:55" ht="27" hidden="1" customHeight="1" thickBot="1">
      <c r="A374" s="2120" t="s">
        <v>22</v>
      </c>
      <c r="B374" s="2122"/>
      <c r="C374" s="2130"/>
      <c r="D374" s="2096"/>
      <c r="E374" s="1151"/>
      <c r="F374" s="1151"/>
      <c r="G374" s="66"/>
      <c r="H374" s="66"/>
      <c r="I374" s="1151"/>
      <c r="J374" s="67"/>
      <c r="K374" s="66"/>
      <c r="L374" s="1151"/>
      <c r="M374" s="65"/>
      <c r="N374" s="1151"/>
      <c r="O374" s="67"/>
      <c r="P374" s="66"/>
      <c r="Q374" s="1151"/>
      <c r="R374" s="65"/>
      <c r="S374" s="538"/>
      <c r="T374" s="539"/>
      <c r="U374" s="538"/>
      <c r="V374" s="540"/>
      <c r="W374" s="541"/>
      <c r="X374" s="538"/>
      <c r="Y374" s="539"/>
      <c r="Z374" s="542"/>
      <c r="AA374" s="538"/>
      <c r="AB374" s="541"/>
      <c r="AC374" s="542"/>
      <c r="AD374" s="542"/>
      <c r="AE374" s="542"/>
      <c r="AF374" s="538"/>
      <c r="AG374" s="543"/>
      <c r="AH374" s="539"/>
      <c r="AI374" s="542"/>
      <c r="AJ374" s="539"/>
      <c r="AK374" s="542"/>
      <c r="AL374" s="538"/>
      <c r="AM374" s="539"/>
      <c r="AN374" s="542"/>
      <c r="AO374" s="542"/>
      <c r="AP374" s="542"/>
      <c r="AQ374" s="538"/>
      <c r="AR374" s="543"/>
      <c r="AS374" s="541"/>
      <c r="AT374" s="538"/>
      <c r="AU374" s="539"/>
      <c r="AV374" s="542"/>
      <c r="AW374" s="544"/>
      <c r="AX374" s="542"/>
      <c r="AY374" s="538"/>
      <c r="AZ374" s="540"/>
      <c r="BA374" s="544"/>
      <c r="BB374" s="545"/>
      <c r="BC374" s="546"/>
    </row>
    <row r="375" spans="1:55" ht="27" hidden="1" customHeight="1" thickBot="1">
      <c r="A375" s="2120" t="s">
        <v>21</v>
      </c>
      <c r="B375" s="2122"/>
      <c r="C375" s="2130"/>
      <c r="D375" s="2096"/>
      <c r="E375" s="1151"/>
      <c r="F375" s="1151"/>
      <c r="G375" s="66"/>
      <c r="H375" s="66"/>
      <c r="I375" s="1151"/>
      <c r="J375" s="67"/>
      <c r="K375" s="66"/>
      <c r="L375" s="1151"/>
      <c r="M375" s="65"/>
      <c r="N375" s="1151"/>
      <c r="O375" s="67"/>
      <c r="P375" s="66"/>
      <c r="Q375" s="1151"/>
      <c r="R375" s="65"/>
      <c r="S375" s="538"/>
      <c r="T375" s="539"/>
      <c r="U375" s="538"/>
      <c r="V375" s="540"/>
      <c r="W375" s="541"/>
      <c r="X375" s="538"/>
      <c r="Y375" s="539"/>
      <c r="Z375" s="542"/>
      <c r="AA375" s="538"/>
      <c r="AB375" s="541"/>
      <c r="AC375" s="542"/>
      <c r="AD375" s="542"/>
      <c r="AE375" s="542"/>
      <c r="AF375" s="538"/>
      <c r="AG375" s="543"/>
      <c r="AH375" s="539"/>
      <c r="AI375" s="542"/>
      <c r="AJ375" s="539"/>
      <c r="AK375" s="542"/>
      <c r="AL375" s="538"/>
      <c r="AM375" s="539"/>
      <c r="AN375" s="542"/>
      <c r="AO375" s="542"/>
      <c r="AP375" s="542"/>
      <c r="AQ375" s="538"/>
      <c r="AR375" s="543"/>
      <c r="AS375" s="541"/>
      <c r="AT375" s="538"/>
      <c r="AU375" s="539"/>
      <c r="AV375" s="542"/>
      <c r="AW375" s="544"/>
      <c r="AX375" s="542"/>
      <c r="AY375" s="538"/>
      <c r="AZ375" s="540"/>
      <c r="BA375" s="544"/>
      <c r="BB375" s="545"/>
      <c r="BC375" s="546"/>
    </row>
    <row r="376" spans="1:55" ht="27" hidden="1" customHeight="1" thickBot="1">
      <c r="A376" s="2120" t="s">
        <v>20</v>
      </c>
      <c r="B376" s="2122"/>
      <c r="C376" s="2130"/>
      <c r="D376" s="2096"/>
      <c r="E376" s="1151"/>
      <c r="F376" s="1151"/>
      <c r="G376" s="66"/>
      <c r="H376" s="66"/>
      <c r="I376" s="1151"/>
      <c r="J376" s="67"/>
      <c r="K376" s="66"/>
      <c r="L376" s="1151"/>
      <c r="M376" s="65"/>
      <c r="N376" s="1151"/>
      <c r="O376" s="67"/>
      <c r="P376" s="66"/>
      <c r="Q376" s="1151"/>
      <c r="R376" s="65"/>
      <c r="S376" s="538"/>
      <c r="T376" s="539"/>
      <c r="U376" s="538"/>
      <c r="V376" s="540"/>
      <c r="W376" s="541"/>
      <c r="X376" s="538"/>
      <c r="Y376" s="539"/>
      <c r="Z376" s="542"/>
      <c r="AA376" s="538"/>
      <c r="AB376" s="541"/>
      <c r="AC376" s="542"/>
      <c r="AD376" s="542"/>
      <c r="AE376" s="542"/>
      <c r="AF376" s="538"/>
      <c r="AG376" s="543"/>
      <c r="AH376" s="539"/>
      <c r="AI376" s="542"/>
      <c r="AJ376" s="539"/>
      <c r="AK376" s="542"/>
      <c r="AL376" s="538"/>
      <c r="AM376" s="539"/>
      <c r="AN376" s="542"/>
      <c r="AO376" s="542"/>
      <c r="AP376" s="542"/>
      <c r="AQ376" s="538"/>
      <c r="AR376" s="543"/>
      <c r="AS376" s="541"/>
      <c r="AT376" s="538"/>
      <c r="AU376" s="539"/>
      <c r="AV376" s="542"/>
      <c r="AW376" s="544"/>
      <c r="AX376" s="542"/>
      <c r="AY376" s="538"/>
      <c r="AZ376" s="540"/>
      <c r="BA376" s="544"/>
      <c r="BB376" s="545"/>
      <c r="BC376" s="546"/>
    </row>
    <row r="377" spans="1:55" ht="27" hidden="1" customHeight="1" thickBot="1">
      <c r="A377" s="2095" t="s">
        <v>19</v>
      </c>
      <c r="B377" s="2096"/>
      <c r="C377" s="1151"/>
      <c r="D377" s="1151"/>
      <c r="E377" s="1151"/>
      <c r="F377" s="1151"/>
      <c r="G377" s="66"/>
      <c r="H377" s="66"/>
      <c r="I377" s="1151"/>
      <c r="J377" s="67"/>
      <c r="K377" s="66"/>
      <c r="L377" s="1151"/>
      <c r="M377" s="65"/>
      <c r="N377" s="1151"/>
      <c r="O377" s="67"/>
      <c r="P377" s="66"/>
      <c r="Q377" s="1151"/>
      <c r="R377" s="65"/>
      <c r="S377" s="538"/>
      <c r="T377" s="539"/>
      <c r="U377" s="538"/>
      <c r="V377" s="540"/>
      <c r="W377" s="541"/>
      <c r="X377" s="538"/>
      <c r="Y377" s="539"/>
      <c r="Z377" s="542"/>
      <c r="AA377" s="538"/>
      <c r="AB377" s="541"/>
      <c r="AC377" s="542"/>
      <c r="AD377" s="542"/>
      <c r="AE377" s="542"/>
      <c r="AF377" s="538"/>
      <c r="AG377" s="543"/>
      <c r="AH377" s="539"/>
      <c r="AI377" s="542"/>
      <c r="AJ377" s="539"/>
      <c r="AK377" s="542"/>
      <c r="AL377" s="538"/>
      <c r="AM377" s="539"/>
      <c r="AN377" s="542"/>
      <c r="AO377" s="542"/>
      <c r="AP377" s="542"/>
      <c r="AQ377" s="538"/>
      <c r="AR377" s="543"/>
      <c r="AS377" s="541"/>
      <c r="AT377" s="538"/>
      <c r="AU377" s="539"/>
      <c r="AV377" s="542"/>
      <c r="AW377" s="544"/>
      <c r="AX377" s="542"/>
      <c r="AY377" s="538"/>
      <c r="AZ377" s="540"/>
      <c r="BA377" s="544"/>
      <c r="BB377" s="545"/>
      <c r="BC377" s="546"/>
    </row>
    <row r="378" spans="1:55" ht="27" hidden="1" customHeight="1" thickBot="1">
      <c r="A378" s="2095" t="s">
        <v>18</v>
      </c>
      <c r="B378" s="2096"/>
      <c r="C378" s="1151"/>
      <c r="D378" s="1151"/>
      <c r="E378" s="1151"/>
      <c r="F378" s="1151"/>
      <c r="G378" s="66"/>
      <c r="H378" s="66"/>
      <c r="I378" s="1151"/>
      <c r="J378" s="67"/>
      <c r="K378" s="66"/>
      <c r="L378" s="1151"/>
      <c r="M378" s="65"/>
      <c r="N378" s="1151"/>
      <c r="O378" s="67"/>
      <c r="P378" s="66"/>
      <c r="Q378" s="1151"/>
      <c r="R378" s="65"/>
      <c r="S378" s="548"/>
      <c r="T378" s="539"/>
      <c r="U378" s="538"/>
      <c r="V378" s="540"/>
      <c r="W378" s="541"/>
      <c r="X378" s="538"/>
      <c r="Y378" s="539"/>
      <c r="Z378" s="542"/>
      <c r="AA378" s="538"/>
      <c r="AB378" s="541"/>
      <c r="AC378" s="542"/>
      <c r="AD378" s="542"/>
      <c r="AE378" s="542"/>
      <c r="AF378" s="538"/>
      <c r="AG378" s="543"/>
      <c r="AH378" s="539"/>
      <c r="AI378" s="542"/>
      <c r="AJ378" s="539"/>
      <c r="AK378" s="542"/>
      <c r="AL378" s="538"/>
      <c r="AM378" s="539"/>
      <c r="AN378" s="542"/>
      <c r="AO378" s="542"/>
      <c r="AP378" s="542"/>
      <c r="AQ378" s="538"/>
      <c r="AR378" s="543"/>
      <c r="AS378" s="541"/>
      <c r="AT378" s="538"/>
      <c r="AU378" s="539"/>
      <c r="AV378" s="542"/>
      <c r="AW378" s="544"/>
      <c r="AX378" s="542"/>
      <c r="AY378" s="538"/>
      <c r="AZ378" s="540"/>
      <c r="BA378" s="544"/>
      <c r="BB378" s="545"/>
      <c r="BC378" s="546"/>
    </row>
    <row r="379" spans="1:55" ht="27" hidden="1" customHeight="1" thickBot="1">
      <c r="A379" s="2095" t="s">
        <v>17</v>
      </c>
      <c r="B379" s="2096"/>
      <c r="C379" s="1151"/>
      <c r="D379" s="1151"/>
      <c r="E379" s="1151"/>
      <c r="F379" s="1151"/>
      <c r="G379" s="66"/>
      <c r="H379" s="66"/>
      <c r="I379" s="1151"/>
      <c r="J379" s="67"/>
      <c r="K379" s="66"/>
      <c r="L379" s="1151"/>
      <c r="M379" s="65"/>
      <c r="N379" s="1151"/>
      <c r="O379" s="67"/>
      <c r="P379" s="66"/>
      <c r="Q379" s="1151"/>
      <c r="R379" s="65"/>
      <c r="S379" s="538"/>
      <c r="T379" s="539"/>
      <c r="U379" s="538"/>
      <c r="V379" s="540"/>
      <c r="W379" s="541"/>
      <c r="X379" s="538"/>
      <c r="Y379" s="539"/>
      <c r="Z379" s="542"/>
      <c r="AA379" s="538"/>
      <c r="AB379" s="541"/>
      <c r="AC379" s="542"/>
      <c r="AD379" s="542"/>
      <c r="AE379" s="542"/>
      <c r="AF379" s="538"/>
      <c r="AG379" s="543"/>
      <c r="AH379" s="539"/>
      <c r="AI379" s="542"/>
      <c r="AJ379" s="539"/>
      <c r="AK379" s="542"/>
      <c r="AL379" s="538"/>
      <c r="AM379" s="539"/>
      <c r="AN379" s="542"/>
      <c r="AO379" s="542"/>
      <c r="AP379" s="542"/>
      <c r="AQ379" s="538"/>
      <c r="AR379" s="543"/>
      <c r="AS379" s="541"/>
      <c r="AT379" s="538"/>
      <c r="AU379" s="539"/>
      <c r="AV379" s="542"/>
      <c r="AW379" s="544"/>
      <c r="AX379" s="542"/>
      <c r="AY379" s="538"/>
      <c r="AZ379" s="540"/>
      <c r="BA379" s="544"/>
      <c r="BB379" s="545"/>
      <c r="BC379" s="546"/>
    </row>
    <row r="380" spans="1:55" ht="27" hidden="1" customHeight="1" thickBot="1">
      <c r="A380" s="2095" t="s">
        <v>16</v>
      </c>
      <c r="B380" s="2096"/>
      <c r="C380" s="1151"/>
      <c r="D380" s="1151"/>
      <c r="E380" s="1151"/>
      <c r="F380" s="1151"/>
      <c r="G380" s="66"/>
      <c r="H380" s="66"/>
      <c r="I380" s="1151"/>
      <c r="J380" s="67"/>
      <c r="K380" s="66"/>
      <c r="L380" s="1151"/>
      <c r="M380" s="65"/>
      <c r="N380" s="1151"/>
      <c r="O380" s="67"/>
      <c r="P380" s="66"/>
      <c r="Q380" s="1151"/>
      <c r="R380" s="65"/>
      <c r="S380" s="538"/>
      <c r="T380" s="539"/>
      <c r="U380" s="538"/>
      <c r="V380" s="540"/>
      <c r="W380" s="541"/>
      <c r="X380" s="538"/>
      <c r="Y380" s="539"/>
      <c r="Z380" s="542"/>
      <c r="AA380" s="538"/>
      <c r="AB380" s="541"/>
      <c r="AC380" s="542"/>
      <c r="AD380" s="542"/>
      <c r="AE380" s="542"/>
      <c r="AF380" s="538"/>
      <c r="AG380" s="543"/>
      <c r="AH380" s="539"/>
      <c r="AI380" s="542"/>
      <c r="AJ380" s="539"/>
      <c r="AK380" s="542"/>
      <c r="AL380" s="538"/>
      <c r="AM380" s="539"/>
      <c r="AN380" s="542"/>
      <c r="AO380" s="542"/>
      <c r="AP380" s="542"/>
      <c r="AQ380" s="538"/>
      <c r="AR380" s="543"/>
      <c r="AS380" s="541"/>
      <c r="AT380" s="538"/>
      <c r="AU380" s="539"/>
      <c r="AV380" s="542"/>
      <c r="AW380" s="544"/>
      <c r="AX380" s="542"/>
      <c r="AY380" s="538"/>
      <c r="AZ380" s="540"/>
      <c r="BA380" s="544"/>
      <c r="BB380" s="545"/>
      <c r="BC380" s="546"/>
    </row>
    <row r="381" spans="1:55" ht="27" hidden="1" customHeight="1" thickBot="1">
      <c r="A381" s="2095" t="s">
        <v>15</v>
      </c>
      <c r="B381" s="2096"/>
      <c r="C381" s="1151"/>
      <c r="D381" s="1151"/>
      <c r="E381" s="1151"/>
      <c r="F381" s="1151"/>
      <c r="G381" s="66"/>
      <c r="H381" s="66"/>
      <c r="I381" s="1151"/>
      <c r="J381" s="67"/>
      <c r="K381" s="66"/>
      <c r="L381" s="1151"/>
      <c r="M381" s="65"/>
      <c r="N381" s="1151"/>
      <c r="O381" s="67"/>
      <c r="P381" s="66"/>
      <c r="Q381" s="1151"/>
      <c r="R381" s="65"/>
      <c r="S381" s="538"/>
      <c r="T381" s="539"/>
      <c r="U381" s="538"/>
      <c r="V381" s="540"/>
      <c r="W381" s="541"/>
      <c r="X381" s="538"/>
      <c r="Y381" s="539"/>
      <c r="Z381" s="542"/>
      <c r="AA381" s="538"/>
      <c r="AB381" s="541"/>
      <c r="AC381" s="542"/>
      <c r="AD381" s="542"/>
      <c r="AE381" s="542"/>
      <c r="AF381" s="538"/>
      <c r="AG381" s="543"/>
      <c r="AH381" s="539"/>
      <c r="AI381" s="542"/>
      <c r="AJ381" s="539"/>
      <c r="AK381" s="542"/>
      <c r="AL381" s="538"/>
      <c r="AM381" s="539"/>
      <c r="AN381" s="542"/>
      <c r="AO381" s="542"/>
      <c r="AP381" s="542"/>
      <c r="AQ381" s="538"/>
      <c r="AR381" s="543"/>
      <c r="AS381" s="541"/>
      <c r="AT381" s="538"/>
      <c r="AU381" s="539"/>
      <c r="AV381" s="542"/>
      <c r="AW381" s="544"/>
      <c r="AX381" s="542"/>
      <c r="AY381" s="538"/>
      <c r="AZ381" s="540"/>
      <c r="BA381" s="544"/>
      <c r="BB381" s="545"/>
      <c r="BC381" s="546"/>
    </row>
    <row r="382" spans="1:55" ht="27" hidden="1" customHeight="1" thickBot="1">
      <c r="A382" s="2095" t="s">
        <v>14</v>
      </c>
      <c r="B382" s="2096"/>
      <c r="C382" s="1151"/>
      <c r="D382" s="1151"/>
      <c r="E382" s="1151"/>
      <c r="F382" s="1151"/>
      <c r="G382" s="66"/>
      <c r="H382" s="66"/>
      <c r="I382" s="1151"/>
      <c r="J382" s="67"/>
      <c r="K382" s="66"/>
      <c r="L382" s="1151"/>
      <c r="M382" s="65"/>
      <c r="N382" s="1151"/>
      <c r="O382" s="67"/>
      <c r="P382" s="66"/>
      <c r="Q382" s="1151"/>
      <c r="R382" s="65"/>
      <c r="S382" s="538"/>
      <c r="T382" s="539"/>
      <c r="U382" s="538"/>
      <c r="V382" s="540"/>
      <c r="W382" s="541"/>
      <c r="X382" s="538"/>
      <c r="Y382" s="539"/>
      <c r="Z382" s="542"/>
      <c r="AA382" s="538"/>
      <c r="AB382" s="541"/>
      <c r="AC382" s="542"/>
      <c r="AD382" s="542"/>
      <c r="AE382" s="542"/>
      <c r="AF382" s="538"/>
      <c r="AG382" s="543"/>
      <c r="AH382" s="539"/>
      <c r="AI382" s="542"/>
      <c r="AJ382" s="539"/>
      <c r="AK382" s="542"/>
      <c r="AL382" s="538"/>
      <c r="AM382" s="539"/>
      <c r="AN382" s="542"/>
      <c r="AO382" s="542"/>
      <c r="AP382" s="542"/>
      <c r="AQ382" s="538"/>
      <c r="AR382" s="543"/>
      <c r="AS382" s="541"/>
      <c r="AT382" s="538"/>
      <c r="AU382" s="539"/>
      <c r="AV382" s="542"/>
      <c r="AW382" s="544"/>
      <c r="AX382" s="542"/>
      <c r="AY382" s="538"/>
      <c r="AZ382" s="540"/>
      <c r="BA382" s="544"/>
      <c r="BB382" s="545"/>
      <c r="BC382" s="546"/>
    </row>
    <row r="383" spans="1:55" ht="27" hidden="1" customHeight="1" thickBot="1">
      <c r="A383" s="1164"/>
      <c r="B383" s="1151"/>
      <c r="C383" s="1151"/>
      <c r="D383" s="1151"/>
      <c r="E383" s="1151"/>
      <c r="F383" s="1151"/>
      <c r="G383" s="66"/>
      <c r="H383" s="66"/>
      <c r="I383" s="1151"/>
      <c r="J383" s="67"/>
      <c r="K383" s="66"/>
      <c r="L383" s="1151"/>
      <c r="M383" s="65"/>
      <c r="N383" s="1151"/>
      <c r="O383" s="67"/>
      <c r="P383" s="66"/>
      <c r="Q383" s="1151"/>
      <c r="R383" s="65"/>
      <c r="S383" s="538"/>
      <c r="T383" s="539"/>
      <c r="U383" s="538"/>
      <c r="V383" s="540"/>
      <c r="W383" s="541"/>
      <c r="X383" s="538"/>
      <c r="Y383" s="539"/>
      <c r="Z383" s="542"/>
      <c r="AA383" s="538"/>
      <c r="AB383" s="541"/>
      <c r="AC383" s="542"/>
      <c r="AD383" s="542"/>
      <c r="AE383" s="542"/>
      <c r="AF383" s="538"/>
      <c r="AG383" s="543"/>
      <c r="AH383" s="539"/>
      <c r="AI383" s="542"/>
      <c r="AJ383" s="539"/>
      <c r="AK383" s="542"/>
      <c r="AL383" s="538"/>
      <c r="AM383" s="539"/>
      <c r="AN383" s="542"/>
      <c r="AO383" s="542"/>
      <c r="AP383" s="542"/>
      <c r="AQ383" s="538"/>
      <c r="AR383" s="543"/>
      <c r="AS383" s="541"/>
      <c r="AT383" s="538"/>
      <c r="AU383" s="539"/>
      <c r="AV383" s="542"/>
      <c r="AW383" s="544"/>
      <c r="AX383" s="542"/>
      <c r="AY383" s="538"/>
      <c r="AZ383" s="540"/>
      <c r="BA383" s="544"/>
      <c r="BB383" s="545"/>
      <c r="BC383" s="546"/>
    </row>
    <row r="384" spans="1:55" ht="27" hidden="1" customHeight="1" thickBot="1">
      <c r="A384" s="1164" t="s">
        <v>13</v>
      </c>
      <c r="B384" s="1151"/>
      <c r="C384" s="1151"/>
      <c r="D384" s="1151"/>
      <c r="E384" s="1151"/>
      <c r="F384" s="1151"/>
      <c r="G384" s="66"/>
      <c r="H384" s="66"/>
      <c r="I384" s="1151"/>
      <c r="J384" s="67"/>
      <c r="K384" s="66"/>
      <c r="L384" s="1151"/>
      <c r="M384" s="65"/>
      <c r="N384" s="1151"/>
      <c r="O384" s="67"/>
      <c r="P384" s="66"/>
      <c r="Q384" s="1151"/>
      <c r="R384" s="65"/>
      <c r="S384" s="538"/>
      <c r="T384" s="539"/>
      <c r="U384" s="538"/>
      <c r="V384" s="540"/>
      <c r="W384" s="541"/>
      <c r="X384" s="538"/>
      <c r="Y384" s="539"/>
      <c r="Z384" s="542"/>
      <c r="AA384" s="538"/>
      <c r="AB384" s="541"/>
      <c r="AC384" s="542"/>
      <c r="AD384" s="542"/>
      <c r="AE384" s="542"/>
      <c r="AF384" s="538"/>
      <c r="AG384" s="543"/>
      <c r="AH384" s="539"/>
      <c r="AI384" s="542"/>
      <c r="AJ384" s="539"/>
      <c r="AK384" s="542"/>
      <c r="AL384" s="538"/>
      <c r="AM384" s="539"/>
      <c r="AN384" s="542"/>
      <c r="AO384" s="542"/>
      <c r="AP384" s="542"/>
      <c r="AQ384" s="538"/>
      <c r="AR384" s="543"/>
      <c r="AS384" s="541"/>
      <c r="AT384" s="538"/>
      <c r="AU384" s="539"/>
      <c r="AV384" s="542"/>
      <c r="AW384" s="544"/>
      <c r="AX384" s="542"/>
      <c r="AY384" s="538"/>
      <c r="AZ384" s="540"/>
      <c r="BA384" s="544"/>
      <c r="BB384" s="545"/>
      <c r="BC384" s="546"/>
    </row>
    <row r="385" spans="1:55" ht="27" hidden="1" customHeight="1" thickBot="1">
      <c r="A385" s="1164" t="s">
        <v>12</v>
      </c>
      <c r="B385" s="1151"/>
      <c r="C385" s="1151"/>
      <c r="D385" s="1151"/>
      <c r="E385" s="1151"/>
      <c r="F385" s="1151"/>
      <c r="G385" s="66"/>
      <c r="H385" s="66"/>
      <c r="I385" s="1151"/>
      <c r="J385" s="67"/>
      <c r="K385" s="66"/>
      <c r="L385" s="1151"/>
      <c r="M385" s="65"/>
      <c r="N385" s="1151"/>
      <c r="O385" s="67"/>
      <c r="P385" s="66"/>
      <c r="Q385" s="1151"/>
      <c r="R385" s="65"/>
      <c r="S385" s="538"/>
      <c r="T385" s="539"/>
      <c r="U385" s="538"/>
      <c r="V385" s="540"/>
      <c r="W385" s="541"/>
      <c r="X385" s="538"/>
      <c r="Y385" s="539"/>
      <c r="Z385" s="542"/>
      <c r="AA385" s="538"/>
      <c r="AB385" s="541"/>
      <c r="AC385" s="542"/>
      <c r="AD385" s="542"/>
      <c r="AE385" s="542"/>
      <c r="AF385" s="538"/>
      <c r="AG385" s="543"/>
      <c r="AH385" s="539"/>
      <c r="AI385" s="542"/>
      <c r="AJ385" s="539"/>
      <c r="AK385" s="542"/>
      <c r="AL385" s="538"/>
      <c r="AM385" s="539"/>
      <c r="AN385" s="542"/>
      <c r="AO385" s="542"/>
      <c r="AP385" s="542"/>
      <c r="AQ385" s="538"/>
      <c r="AR385" s="543"/>
      <c r="AS385" s="541"/>
      <c r="AT385" s="538"/>
      <c r="AU385" s="539"/>
      <c r="AV385" s="542"/>
      <c r="AW385" s="544"/>
      <c r="AX385" s="542"/>
      <c r="AY385" s="538"/>
      <c r="AZ385" s="540"/>
      <c r="BA385" s="544"/>
      <c r="BB385" s="545"/>
      <c r="BC385" s="546"/>
    </row>
    <row r="386" spans="1:55" ht="27" hidden="1" customHeight="1" thickBot="1">
      <c r="A386" s="1164" t="s">
        <v>11</v>
      </c>
      <c r="B386" s="1151"/>
      <c r="C386" s="1151"/>
      <c r="D386" s="1151"/>
      <c r="E386" s="1151"/>
      <c r="F386" s="1151"/>
      <c r="G386" s="66"/>
      <c r="H386" s="66"/>
      <c r="I386" s="1151"/>
      <c r="J386" s="67"/>
      <c r="K386" s="66"/>
      <c r="L386" s="1151"/>
      <c r="M386" s="65"/>
      <c r="N386" s="1151"/>
      <c r="O386" s="67"/>
      <c r="P386" s="66"/>
      <c r="Q386" s="1151"/>
      <c r="R386" s="65"/>
      <c r="S386" s="538"/>
      <c r="T386" s="539"/>
      <c r="U386" s="538"/>
      <c r="V386" s="540"/>
      <c r="W386" s="541"/>
      <c r="X386" s="538"/>
      <c r="Y386" s="539"/>
      <c r="Z386" s="542"/>
      <c r="AA386" s="538"/>
      <c r="AB386" s="541"/>
      <c r="AC386" s="542"/>
      <c r="AD386" s="542"/>
      <c r="AE386" s="542"/>
      <c r="AF386" s="538"/>
      <c r="AG386" s="543"/>
      <c r="AH386" s="539"/>
      <c r="AI386" s="542"/>
      <c r="AJ386" s="539"/>
      <c r="AK386" s="542"/>
      <c r="AL386" s="538"/>
      <c r="AM386" s="539"/>
      <c r="AN386" s="542"/>
      <c r="AO386" s="542"/>
      <c r="AP386" s="542"/>
      <c r="AQ386" s="538"/>
      <c r="AR386" s="543"/>
      <c r="AS386" s="541"/>
      <c r="AT386" s="538"/>
      <c r="AU386" s="539"/>
      <c r="AV386" s="542"/>
      <c r="AW386" s="544"/>
      <c r="AX386" s="542"/>
      <c r="AY386" s="538"/>
      <c r="AZ386" s="540"/>
      <c r="BA386" s="544"/>
      <c r="BB386" s="545"/>
      <c r="BC386" s="546"/>
    </row>
    <row r="387" spans="1:55" ht="28.5" hidden="1" customHeight="1" thickBot="1">
      <c r="A387" s="1164" t="s">
        <v>10</v>
      </c>
      <c r="B387" s="1151"/>
      <c r="C387" s="1151"/>
      <c r="D387" s="1151"/>
      <c r="E387" s="1151"/>
      <c r="F387" s="1151"/>
      <c r="G387" s="66"/>
      <c r="H387" s="66"/>
      <c r="I387" s="1151"/>
      <c r="J387" s="67"/>
      <c r="K387" s="66"/>
      <c r="L387" s="1151"/>
      <c r="M387" s="65"/>
      <c r="N387" s="1151"/>
      <c r="O387" s="67"/>
      <c r="P387" s="66"/>
      <c r="Q387" s="1151"/>
      <c r="R387" s="65"/>
      <c r="S387" s="538"/>
      <c r="T387" s="539"/>
      <c r="U387" s="538"/>
      <c r="V387" s="540"/>
      <c r="W387" s="541"/>
      <c r="X387" s="538"/>
      <c r="Y387" s="539"/>
      <c r="Z387" s="542"/>
      <c r="AA387" s="538"/>
      <c r="AB387" s="541"/>
      <c r="AC387" s="542"/>
      <c r="AD387" s="542"/>
      <c r="AE387" s="542"/>
      <c r="AF387" s="538"/>
      <c r="AG387" s="543"/>
      <c r="AH387" s="539"/>
      <c r="AI387" s="542"/>
      <c r="AJ387" s="539"/>
      <c r="AK387" s="542"/>
      <c r="AL387" s="538"/>
      <c r="AM387" s="539"/>
      <c r="AN387" s="542"/>
      <c r="AO387" s="542"/>
      <c r="AP387" s="542"/>
      <c r="AQ387" s="538"/>
      <c r="AR387" s="543"/>
      <c r="AS387" s="541"/>
      <c r="AT387" s="538"/>
      <c r="AU387" s="539"/>
      <c r="AV387" s="542"/>
      <c r="AW387" s="544"/>
      <c r="AX387" s="542"/>
      <c r="AY387" s="538"/>
      <c r="AZ387" s="540"/>
      <c r="BA387" s="544"/>
      <c r="BB387" s="545"/>
      <c r="BC387" s="546"/>
    </row>
    <row r="388" spans="1:55" ht="27" hidden="1" customHeight="1" thickBot="1">
      <c r="A388" s="2120" t="s">
        <v>9</v>
      </c>
      <c r="B388" s="2121"/>
      <c r="C388" s="2121"/>
      <c r="D388" s="2121"/>
      <c r="E388" s="2121"/>
      <c r="F388" s="2121"/>
      <c r="G388" s="2122"/>
      <c r="H388" s="775"/>
      <c r="I388" s="778"/>
      <c r="J388" s="1318"/>
      <c r="K388" s="775"/>
      <c r="L388" s="778"/>
      <c r="M388" s="1371"/>
      <c r="N388" s="778"/>
      <c r="O388" s="1318"/>
      <c r="P388" s="775"/>
      <c r="Q388" s="778"/>
      <c r="R388" s="1371"/>
      <c r="S388" s="1372"/>
      <c r="T388" s="1373"/>
      <c r="U388" s="1372"/>
      <c r="V388" s="1374"/>
      <c r="W388" s="1375"/>
      <c r="X388" s="1372"/>
      <c r="Y388" s="1373"/>
      <c r="Z388" s="1376"/>
      <c r="AA388" s="1372"/>
      <c r="AB388" s="1375"/>
      <c r="AC388" s="1376"/>
      <c r="AD388" s="1376"/>
      <c r="AE388" s="1376"/>
      <c r="AF388" s="1372"/>
      <c r="AG388" s="1377"/>
      <c r="AH388" s="1373"/>
      <c r="AI388" s="1376"/>
      <c r="AJ388" s="1373"/>
      <c r="AK388" s="1376"/>
      <c r="AL388" s="1372"/>
      <c r="AM388" s="1373"/>
      <c r="AN388" s="1376"/>
      <c r="AO388" s="1376"/>
      <c r="AP388" s="1376"/>
      <c r="AQ388" s="1372"/>
      <c r="AR388" s="1377"/>
      <c r="AS388" s="1375"/>
      <c r="AT388" s="1372"/>
      <c r="AU388" s="1373"/>
      <c r="AV388" s="1376"/>
      <c r="AW388" s="1378"/>
      <c r="AX388" s="1376"/>
      <c r="AY388" s="1372"/>
      <c r="AZ388" s="1374"/>
      <c r="BA388" s="1378"/>
      <c r="BB388" s="1379"/>
      <c r="BC388" s="1410"/>
    </row>
    <row r="389" spans="1:55" ht="41.1" customHeight="1" thickBot="1">
      <c r="A389" s="2124" t="s">
        <v>245</v>
      </c>
      <c r="B389" s="2125"/>
      <c r="C389" s="2125"/>
      <c r="D389" s="2125"/>
      <c r="E389" s="2125"/>
      <c r="F389" s="2125"/>
      <c r="G389" s="2126"/>
      <c r="H389" s="1666"/>
      <c r="I389" s="1454"/>
      <c r="J389" s="1454"/>
      <c r="K389" s="1454"/>
      <c r="L389" s="1454"/>
      <c r="M389" s="1454"/>
      <c r="N389" s="1454"/>
      <c r="O389" s="1454"/>
      <c r="P389" s="1454"/>
      <c r="Q389" s="1454"/>
      <c r="R389" s="1454"/>
      <c r="S389" s="1454"/>
      <c r="T389" s="1454"/>
      <c r="U389" s="1454"/>
      <c r="V389" s="1454"/>
      <c r="W389" s="1671"/>
      <c r="X389" s="1671"/>
      <c r="Y389" s="1671"/>
      <c r="Z389" s="1671"/>
      <c r="AA389" s="1671"/>
      <c r="AB389" s="1671"/>
      <c r="AC389" s="1671"/>
      <c r="AD389" s="1671"/>
      <c r="AE389" s="1671"/>
      <c r="AF389" s="1454"/>
      <c r="AG389" s="1454"/>
      <c r="AH389" s="1454"/>
      <c r="AI389" s="1393"/>
      <c r="AJ389" s="1393"/>
      <c r="AK389" s="1393"/>
      <c r="AL389" s="1393"/>
      <c r="AM389" s="1393"/>
      <c r="AN389" s="1393"/>
      <c r="AO389" s="1393"/>
      <c r="AP389" s="1393"/>
      <c r="AQ389" s="1393"/>
      <c r="AR389" s="1393"/>
      <c r="AS389" s="1393"/>
      <c r="AT389" s="1393"/>
      <c r="AU389" s="1393"/>
      <c r="AV389" s="1393"/>
      <c r="AW389" s="1393"/>
      <c r="AX389" s="1393"/>
      <c r="AY389" s="1393"/>
      <c r="AZ389" s="1393"/>
      <c r="BA389" s="1393"/>
      <c r="BB389" s="1405"/>
      <c r="BC389" s="546"/>
    </row>
    <row r="390" spans="1:55" ht="41.1" customHeight="1" thickBot="1">
      <c r="A390" s="2127" t="s">
        <v>247</v>
      </c>
      <c r="B390" s="2128"/>
      <c r="C390" s="2128"/>
      <c r="D390" s="2128"/>
      <c r="E390" s="2128"/>
      <c r="F390" s="2128"/>
      <c r="G390" s="2129"/>
      <c r="H390" s="1128"/>
      <c r="I390" s="1454"/>
      <c r="J390" s="1454"/>
      <c r="K390" s="1454"/>
      <c r="L390" s="1454"/>
      <c r="M390" s="1454"/>
      <c r="N390" s="1454"/>
      <c r="O390" s="1454"/>
      <c r="P390" s="1454"/>
      <c r="Q390" s="4"/>
      <c r="R390" s="4"/>
      <c r="S390" s="4"/>
      <c r="T390" s="4"/>
      <c r="U390" s="4"/>
      <c r="V390" s="4"/>
      <c r="W390" s="1452"/>
      <c r="X390" s="1452"/>
      <c r="Y390" s="1452"/>
      <c r="Z390" s="1672"/>
      <c r="AA390" s="1672"/>
      <c r="AB390" s="1672"/>
      <c r="AC390" s="1672"/>
      <c r="AD390" s="1672"/>
      <c r="AE390" s="1672"/>
      <c r="AF390" s="1215"/>
      <c r="AG390" s="1215"/>
      <c r="AH390" s="1215"/>
      <c r="AI390" s="1393"/>
      <c r="AJ390" s="1393"/>
      <c r="AK390" s="1393"/>
      <c r="AL390" s="1393"/>
      <c r="AM390" s="1393"/>
      <c r="AN390" s="1393"/>
      <c r="AO390" s="1393"/>
      <c r="AP390" s="1393"/>
      <c r="AQ390" s="1393"/>
      <c r="AR390" s="1393"/>
      <c r="AS390" s="1393"/>
      <c r="AT390" s="1393"/>
      <c r="AU390" s="1393"/>
      <c r="AV390" s="1393"/>
      <c r="AW390" s="1393"/>
      <c r="AX390" s="1393"/>
      <c r="AY390" s="1393"/>
      <c r="AZ390" s="1393"/>
      <c r="BA390" s="1393"/>
      <c r="BB390" s="1405"/>
      <c r="BC390" s="546"/>
    </row>
    <row r="391" spans="1:55" ht="41.1" customHeight="1" thickBot="1">
      <c r="A391" s="2098" t="s">
        <v>248</v>
      </c>
      <c r="B391" s="2099"/>
      <c r="C391" s="2099"/>
      <c r="D391" s="2099"/>
      <c r="E391" s="2099"/>
      <c r="F391" s="2099"/>
      <c r="G391" s="2123"/>
      <c r="H391" s="1580">
        <f t="shared" ref="H391:BB391" si="80">H390+H389-H315</f>
        <v>0</v>
      </c>
      <c r="I391" s="1579">
        <f t="shared" si="80"/>
        <v>0</v>
      </c>
      <c r="J391" s="1667">
        <f t="shared" si="80"/>
        <v>0</v>
      </c>
      <c r="K391" s="1579">
        <f t="shared" si="80"/>
        <v>-82</v>
      </c>
      <c r="L391" s="1667">
        <f t="shared" si="80"/>
        <v>-220</v>
      </c>
      <c r="M391" s="1667">
        <f t="shared" si="80"/>
        <v>-249</v>
      </c>
      <c r="N391" s="1579">
        <f t="shared" si="80"/>
        <v>-279</v>
      </c>
      <c r="O391" s="1669">
        <f t="shared" si="80"/>
        <v>-269</v>
      </c>
      <c r="P391" s="1579">
        <f t="shared" si="80"/>
        <v>-282</v>
      </c>
      <c r="Q391" s="1579">
        <f t="shared" si="80"/>
        <v>-287</v>
      </c>
      <c r="R391" s="1579">
        <f t="shared" si="80"/>
        <v>-208</v>
      </c>
      <c r="S391" s="1579">
        <f t="shared" si="80"/>
        <v>-185</v>
      </c>
      <c r="T391" s="1667">
        <f t="shared" si="80"/>
        <v>-222</v>
      </c>
      <c r="U391" s="1667">
        <f t="shared" si="80"/>
        <v>-223</v>
      </c>
      <c r="V391" s="1667">
        <f t="shared" si="80"/>
        <v>-221</v>
      </c>
      <c r="W391" s="1673">
        <f t="shared" si="80"/>
        <v>-230</v>
      </c>
      <c r="X391" s="1674">
        <f t="shared" si="80"/>
        <v>-242</v>
      </c>
      <c r="Y391" s="1674">
        <f t="shared" si="80"/>
        <v>-235</v>
      </c>
      <c r="Z391" s="1673">
        <f t="shared" si="80"/>
        <v>-241</v>
      </c>
      <c r="AA391" s="1675">
        <f t="shared" si="80"/>
        <v>-242</v>
      </c>
      <c r="AB391" s="1675">
        <f t="shared" si="80"/>
        <v>-249</v>
      </c>
      <c r="AC391" s="1673">
        <f t="shared" si="80"/>
        <v>-237</v>
      </c>
      <c r="AD391" s="1673">
        <f t="shared" si="80"/>
        <v>-165</v>
      </c>
      <c r="AE391" s="1673">
        <f t="shared" si="80"/>
        <v>0</v>
      </c>
      <c r="AF391" s="1579">
        <f t="shared" si="80"/>
        <v>0</v>
      </c>
      <c r="AG391" s="1579">
        <f t="shared" si="80"/>
        <v>0</v>
      </c>
      <c r="AH391" s="1579">
        <f t="shared" si="80"/>
        <v>0</v>
      </c>
      <c r="AI391" s="1581">
        <f t="shared" si="80"/>
        <v>0</v>
      </c>
      <c r="AJ391" s="1581">
        <f t="shared" si="80"/>
        <v>0</v>
      </c>
      <c r="AK391" s="1581">
        <f t="shared" si="80"/>
        <v>0</v>
      </c>
      <c r="AL391" s="1581">
        <f t="shared" si="80"/>
        <v>0</v>
      </c>
      <c r="AM391" s="1581">
        <f t="shared" si="80"/>
        <v>0</v>
      </c>
      <c r="AN391" s="1581">
        <f t="shared" si="80"/>
        <v>0</v>
      </c>
      <c r="AO391" s="1581">
        <f t="shared" si="80"/>
        <v>0</v>
      </c>
      <c r="AP391" s="1581">
        <f t="shared" si="80"/>
        <v>0</v>
      </c>
      <c r="AQ391" s="1581">
        <f t="shared" si="80"/>
        <v>0</v>
      </c>
      <c r="AR391" s="1581">
        <f t="shared" si="80"/>
        <v>0</v>
      </c>
      <c r="AS391" s="1581">
        <f t="shared" si="80"/>
        <v>0</v>
      </c>
      <c r="AT391" s="1581">
        <f t="shared" si="80"/>
        <v>0</v>
      </c>
      <c r="AU391" s="1581">
        <f t="shared" si="80"/>
        <v>0</v>
      </c>
      <c r="AV391" s="1581">
        <f t="shared" si="80"/>
        <v>0</v>
      </c>
      <c r="AW391" s="1581">
        <f t="shared" si="80"/>
        <v>0</v>
      </c>
      <c r="AX391" s="1581">
        <f t="shared" si="80"/>
        <v>0</v>
      </c>
      <c r="AY391" s="1581">
        <f t="shared" si="80"/>
        <v>0</v>
      </c>
      <c r="AZ391" s="1581">
        <f t="shared" si="80"/>
        <v>-1251</v>
      </c>
      <c r="BA391" s="1581">
        <f t="shared" si="80"/>
        <v>-2105</v>
      </c>
      <c r="BB391" s="1582">
        <f t="shared" si="80"/>
        <v>0</v>
      </c>
      <c r="BC391" s="546">
        <f>BC389+BC390-BC315</f>
        <v>-7924</v>
      </c>
    </row>
    <row r="392" spans="1:55" ht="41.1" customHeight="1" thickBot="1">
      <c r="A392" s="2095" t="s">
        <v>275</v>
      </c>
      <c r="B392" s="2128"/>
      <c r="C392" s="2128"/>
      <c r="D392" s="2128"/>
      <c r="E392" s="2128"/>
      <c r="F392" s="2128"/>
      <c r="G392" s="2129"/>
      <c r="H392" s="1668">
        <f t="shared" ref="H392" si="81">G392+H391</f>
        <v>0</v>
      </c>
      <c r="I392" s="1670">
        <f>H392+I391</f>
        <v>0</v>
      </c>
      <c r="J392" s="1670">
        <f t="shared" ref="J392:BB392" si="82">I392+J391</f>
        <v>0</v>
      </c>
      <c r="K392" s="1670">
        <f t="shared" si="82"/>
        <v>-82</v>
      </c>
      <c r="L392" s="1670">
        <f t="shared" si="82"/>
        <v>-302</v>
      </c>
      <c r="M392" s="1670">
        <f t="shared" si="82"/>
        <v>-551</v>
      </c>
      <c r="N392" s="1670">
        <f t="shared" si="82"/>
        <v>-830</v>
      </c>
      <c r="O392" s="1670">
        <f t="shared" si="82"/>
        <v>-1099</v>
      </c>
      <c r="P392" s="1670">
        <f t="shared" si="82"/>
        <v>-1381</v>
      </c>
      <c r="Q392" s="1670">
        <f t="shared" si="82"/>
        <v>-1668</v>
      </c>
      <c r="R392" s="1670">
        <f t="shared" si="82"/>
        <v>-1876</v>
      </c>
      <c r="S392" s="1670">
        <f t="shared" si="82"/>
        <v>-2061</v>
      </c>
      <c r="T392" s="1670">
        <f t="shared" si="82"/>
        <v>-2283</v>
      </c>
      <c r="U392" s="1670">
        <f t="shared" si="82"/>
        <v>-2506</v>
      </c>
      <c r="V392" s="1670">
        <f t="shared" si="82"/>
        <v>-2727</v>
      </c>
      <c r="W392" s="1676">
        <f t="shared" si="82"/>
        <v>-2957</v>
      </c>
      <c r="X392" s="1676">
        <f t="shared" si="82"/>
        <v>-3199</v>
      </c>
      <c r="Y392" s="1676">
        <f t="shared" si="82"/>
        <v>-3434</v>
      </c>
      <c r="Z392" s="1676">
        <f t="shared" si="82"/>
        <v>-3675</v>
      </c>
      <c r="AA392" s="1676">
        <f t="shared" si="82"/>
        <v>-3917</v>
      </c>
      <c r="AB392" s="1676">
        <f t="shared" si="82"/>
        <v>-4166</v>
      </c>
      <c r="AC392" s="1676">
        <f t="shared" si="82"/>
        <v>-4403</v>
      </c>
      <c r="AD392" s="1676">
        <f t="shared" si="82"/>
        <v>-4568</v>
      </c>
      <c r="AE392" s="1676">
        <f t="shared" si="82"/>
        <v>-4568</v>
      </c>
      <c r="AF392" s="1452">
        <f t="shared" si="82"/>
        <v>-4568</v>
      </c>
      <c r="AG392" s="1452">
        <f t="shared" si="82"/>
        <v>-4568</v>
      </c>
      <c r="AH392" s="1453">
        <f t="shared" si="82"/>
        <v>-4568</v>
      </c>
      <c r="AI392" s="1393">
        <f t="shared" si="82"/>
        <v>-4568</v>
      </c>
      <c r="AJ392" s="1393">
        <f t="shared" si="82"/>
        <v>-4568</v>
      </c>
      <c r="AK392" s="1393">
        <f t="shared" si="82"/>
        <v>-4568</v>
      </c>
      <c r="AL392" s="1393">
        <f t="shared" si="82"/>
        <v>-4568</v>
      </c>
      <c r="AM392" s="1393">
        <f t="shared" si="82"/>
        <v>-4568</v>
      </c>
      <c r="AN392" s="1393">
        <f t="shared" si="82"/>
        <v>-4568</v>
      </c>
      <c r="AO392" s="1393">
        <f t="shared" si="82"/>
        <v>-4568</v>
      </c>
      <c r="AP392" s="1393">
        <f t="shared" si="82"/>
        <v>-4568</v>
      </c>
      <c r="AQ392" s="1393">
        <f t="shared" si="82"/>
        <v>-4568</v>
      </c>
      <c r="AR392" s="1393">
        <f t="shared" si="82"/>
        <v>-4568</v>
      </c>
      <c r="AS392" s="1393">
        <f t="shared" si="82"/>
        <v>-4568</v>
      </c>
      <c r="AT392" s="1393">
        <f t="shared" si="82"/>
        <v>-4568</v>
      </c>
      <c r="AU392" s="1393">
        <f t="shared" si="82"/>
        <v>-4568</v>
      </c>
      <c r="AV392" s="1393">
        <f t="shared" si="82"/>
        <v>-4568</v>
      </c>
      <c r="AW392" s="1393">
        <f t="shared" si="82"/>
        <v>-4568</v>
      </c>
      <c r="AX392" s="1393">
        <f t="shared" si="82"/>
        <v>-4568</v>
      </c>
      <c r="AY392" s="1393">
        <f t="shared" si="82"/>
        <v>-4568</v>
      </c>
      <c r="AZ392" s="1393">
        <f t="shared" si="82"/>
        <v>-5819</v>
      </c>
      <c r="BA392" s="1393">
        <f t="shared" si="82"/>
        <v>-7924</v>
      </c>
      <c r="BB392" s="1405">
        <f t="shared" si="82"/>
        <v>-7924</v>
      </c>
      <c r="BC392" s="546"/>
    </row>
    <row r="393" spans="1:55" ht="27" customHeight="1" thickBot="1">
      <c r="A393" s="2098" t="s">
        <v>8</v>
      </c>
      <c r="B393" s="2099"/>
      <c r="C393" s="2099"/>
      <c r="D393" s="2099"/>
      <c r="E393" s="2099"/>
      <c r="F393" s="2099"/>
      <c r="G393" s="2123"/>
      <c r="H393" s="1380">
        <f t="shared" ref="H393:AM393" si="83">H404/$E$406</f>
        <v>0</v>
      </c>
      <c r="I393" s="1380">
        <f t="shared" si="83"/>
        <v>0</v>
      </c>
      <c r="J393" s="1380">
        <f t="shared" si="83"/>
        <v>0</v>
      </c>
      <c r="K393" s="1380">
        <f t="shared" si="83"/>
        <v>0.72110552763819091</v>
      </c>
      <c r="L393" s="1380">
        <f t="shared" si="83"/>
        <v>0.75628140703517588</v>
      </c>
      <c r="M393" s="1380">
        <f t="shared" si="83"/>
        <v>0.85301507537688437</v>
      </c>
      <c r="N393" s="1380">
        <f t="shared" si="83"/>
        <v>0.84422110552763818</v>
      </c>
      <c r="O393" s="1380">
        <f t="shared" si="83"/>
        <v>0.71231155778894473</v>
      </c>
      <c r="P393" s="1380">
        <f t="shared" si="83"/>
        <v>0.75628140703517588</v>
      </c>
      <c r="Q393" s="1380">
        <f t="shared" si="83"/>
        <v>0.80025125628140703</v>
      </c>
      <c r="R393" s="1380">
        <f t="shared" si="83"/>
        <v>0.58040201005025127</v>
      </c>
      <c r="S393" s="1380">
        <f t="shared" si="83"/>
        <v>0.58040201005025127</v>
      </c>
      <c r="T393" s="1380">
        <f t="shared" si="83"/>
        <v>0.58040201005025127</v>
      </c>
      <c r="U393" s="1380">
        <f t="shared" si="83"/>
        <v>0.58040201005025127</v>
      </c>
      <c r="V393" s="1380">
        <f t="shared" si="83"/>
        <v>0.58040201005025127</v>
      </c>
      <c r="W393" s="1380">
        <f t="shared" si="83"/>
        <v>0.58040201005025127</v>
      </c>
      <c r="X393" s="1380">
        <f t="shared" si="83"/>
        <v>0.79145728643216084</v>
      </c>
      <c r="Y393" s="1380">
        <f t="shared" si="83"/>
        <v>1.2047738693467336</v>
      </c>
      <c r="Z393" s="1380">
        <f t="shared" si="83"/>
        <v>1.2135678391959799</v>
      </c>
      <c r="AA393" s="1380">
        <f t="shared" si="83"/>
        <v>1.2135678391959799</v>
      </c>
      <c r="AB393" s="1380">
        <f t="shared" si="83"/>
        <v>1.2223618090452262</v>
      </c>
      <c r="AC393" s="1380">
        <f t="shared" si="83"/>
        <v>0.58919597989949746</v>
      </c>
      <c r="AD393" s="1380">
        <f t="shared" si="83"/>
        <v>0</v>
      </c>
      <c r="AE393" s="1380">
        <f t="shared" si="83"/>
        <v>0</v>
      </c>
      <c r="AF393" s="1380">
        <f t="shared" si="83"/>
        <v>0</v>
      </c>
      <c r="AG393" s="1381">
        <f t="shared" si="83"/>
        <v>0</v>
      </c>
      <c r="AH393" s="1382">
        <f t="shared" si="83"/>
        <v>0</v>
      </c>
      <c r="AI393" s="1383">
        <f t="shared" si="83"/>
        <v>0</v>
      </c>
      <c r="AJ393" s="1382">
        <f t="shared" si="83"/>
        <v>0</v>
      </c>
      <c r="AK393" s="1383">
        <f t="shared" si="83"/>
        <v>0</v>
      </c>
      <c r="AL393" s="1384">
        <f t="shared" si="83"/>
        <v>0</v>
      </c>
      <c r="AM393" s="1382">
        <f t="shared" si="83"/>
        <v>0</v>
      </c>
      <c r="AN393" s="1383"/>
      <c r="AO393" s="1383"/>
      <c r="AP393" s="1383"/>
      <c r="AQ393" s="1384"/>
      <c r="AR393" s="1385"/>
      <c r="AS393" s="1386"/>
      <c r="AT393" s="1384"/>
      <c r="AU393" s="1382"/>
      <c r="AV393" s="1383"/>
      <c r="AW393" s="1387"/>
      <c r="AX393" s="1388"/>
      <c r="AY393" s="1389"/>
      <c r="AZ393" s="1390"/>
      <c r="BA393" s="1391"/>
      <c r="BB393" s="1392"/>
      <c r="BC393" s="519"/>
    </row>
    <row r="394" spans="1:55" ht="27" customHeight="1" thickBot="1">
      <c r="A394" s="2095" t="s">
        <v>7</v>
      </c>
      <c r="B394" s="2096"/>
      <c r="C394" s="2096"/>
      <c r="D394" s="2096"/>
      <c r="E394" s="2096"/>
      <c r="F394" s="2096"/>
      <c r="G394" s="2097"/>
      <c r="H394" s="555">
        <f t="shared" ref="H394:AK394" si="84">(H401+H402+H403)/$E$406</f>
        <v>0</v>
      </c>
      <c r="I394" s="555">
        <f t="shared" si="84"/>
        <v>0</v>
      </c>
      <c r="J394" s="555">
        <f t="shared" si="84"/>
        <v>0</v>
      </c>
      <c r="K394" s="555">
        <f t="shared" si="84"/>
        <v>0</v>
      </c>
      <c r="L394" s="555">
        <f t="shared" si="84"/>
        <v>0.75209380234505863</v>
      </c>
      <c r="M394" s="555">
        <f t="shared" si="84"/>
        <v>0.8494556113902848</v>
      </c>
      <c r="N394" s="555">
        <f t="shared" si="84"/>
        <v>1.0129815745393635</v>
      </c>
      <c r="O394" s="555">
        <f t="shared" si="84"/>
        <v>1.0314070351758795</v>
      </c>
      <c r="P394" s="555">
        <f t="shared" si="84"/>
        <v>1.0720268006700167</v>
      </c>
      <c r="Q394" s="555">
        <f t="shared" si="84"/>
        <v>1.0755862646566163</v>
      </c>
      <c r="R394" s="555">
        <f t="shared" si="84"/>
        <v>0.81553601340033499</v>
      </c>
      <c r="S394" s="555">
        <f t="shared" si="84"/>
        <v>0.70121440536013402</v>
      </c>
      <c r="T394" s="555">
        <f t="shared" si="84"/>
        <v>0.8722780569514238</v>
      </c>
      <c r="U394" s="555">
        <f t="shared" si="84"/>
        <v>0.87897822445561136</v>
      </c>
      <c r="V394" s="555">
        <f t="shared" si="84"/>
        <v>0.84149916247906198</v>
      </c>
      <c r="W394" s="555">
        <f t="shared" si="84"/>
        <v>0.88128140703517588</v>
      </c>
      <c r="X394" s="555">
        <f t="shared" si="84"/>
        <v>0.9489112227805695</v>
      </c>
      <c r="Y394" s="555">
        <f t="shared" si="84"/>
        <v>0.89216917922948069</v>
      </c>
      <c r="Z394" s="555">
        <f t="shared" si="84"/>
        <v>0.92211055276381915</v>
      </c>
      <c r="AA394" s="555">
        <f t="shared" si="84"/>
        <v>0.9233668341708543</v>
      </c>
      <c r="AB394" s="555">
        <f t="shared" si="84"/>
        <v>0.95226130653266328</v>
      </c>
      <c r="AC394" s="555">
        <f t="shared" si="84"/>
        <v>0.90661641541038529</v>
      </c>
      <c r="AD394" s="555">
        <f t="shared" si="84"/>
        <v>0.88777219430485765</v>
      </c>
      <c r="AE394" s="555">
        <f t="shared" si="84"/>
        <v>0</v>
      </c>
      <c r="AF394" s="555">
        <f t="shared" si="84"/>
        <v>0</v>
      </c>
      <c r="AG394" s="556">
        <f t="shared" si="84"/>
        <v>0</v>
      </c>
      <c r="AH394" s="557">
        <f t="shared" si="84"/>
        <v>0</v>
      </c>
      <c r="AI394" s="555">
        <f t="shared" si="84"/>
        <v>0</v>
      </c>
      <c r="AJ394" s="557">
        <f t="shared" si="84"/>
        <v>0</v>
      </c>
      <c r="AK394" s="555">
        <f t="shared" si="84"/>
        <v>0</v>
      </c>
      <c r="AL394" s="556"/>
      <c r="AM394" s="557"/>
      <c r="AN394" s="555"/>
      <c r="AO394" s="555"/>
      <c r="AP394" s="555"/>
      <c r="AQ394" s="556"/>
      <c r="AR394" s="558"/>
      <c r="AS394" s="554"/>
      <c r="AT394" s="556"/>
      <c r="AU394" s="557"/>
      <c r="AV394" s="555"/>
      <c r="AW394" s="559"/>
      <c r="AX394" s="551"/>
      <c r="AY394" s="549"/>
      <c r="AZ394" s="550"/>
      <c r="BA394" s="552"/>
      <c r="BB394" s="553"/>
      <c r="BC394" s="546"/>
    </row>
    <row r="395" spans="1:55" ht="38.25" hidden="1" customHeight="1" thickBot="1">
      <c r="A395" s="2098" t="s">
        <v>6</v>
      </c>
      <c r="B395" s="2099"/>
      <c r="C395" s="2099"/>
      <c r="D395" s="2099"/>
      <c r="E395" s="2099"/>
      <c r="F395" s="2099"/>
      <c r="G395" s="2099"/>
      <c r="H395" s="555"/>
      <c r="I395" s="556"/>
      <c r="J395" s="557"/>
      <c r="K395" s="555"/>
      <c r="L395" s="556"/>
      <c r="M395" s="554"/>
      <c r="N395" s="556"/>
      <c r="O395" s="557"/>
      <c r="P395" s="555"/>
      <c r="Q395" s="556"/>
      <c r="R395" s="554"/>
      <c r="S395" s="556"/>
      <c r="T395" s="557"/>
      <c r="U395" s="556"/>
      <c r="V395" s="558"/>
      <c r="W395" s="554"/>
      <c r="X395" s="556"/>
      <c r="Y395" s="557"/>
      <c r="Z395" s="555"/>
      <c r="AA395" s="556"/>
      <c r="AB395" s="554"/>
      <c r="AC395" s="555"/>
      <c r="AD395" s="555"/>
      <c r="AE395" s="555"/>
      <c r="AF395" s="556"/>
      <c r="AG395" s="560"/>
      <c r="AH395" s="554"/>
      <c r="AI395" s="555"/>
      <c r="AJ395" s="555"/>
      <c r="AK395" s="555"/>
      <c r="AL395" s="556"/>
      <c r="AM395" s="557"/>
      <c r="AN395" s="555"/>
      <c r="AO395" s="555"/>
      <c r="AP395" s="555"/>
      <c r="AQ395" s="556"/>
      <c r="AR395" s="560"/>
      <c r="AS395" s="554"/>
      <c r="AT395" s="556"/>
      <c r="AU395" s="557"/>
      <c r="AV395" s="555"/>
      <c r="AW395" s="552"/>
      <c r="AX395" s="551"/>
      <c r="AY395" s="549"/>
      <c r="AZ395" s="550"/>
      <c r="BA395" s="552"/>
      <c r="BB395" s="553"/>
      <c r="BC395" s="546"/>
    </row>
    <row r="396" spans="1:55" ht="27" customHeight="1" thickBot="1">
      <c r="A396" s="2100" t="s">
        <v>236</v>
      </c>
      <c r="B396" s="2101"/>
      <c r="C396" s="2101"/>
      <c r="D396" s="2101"/>
      <c r="E396" s="2101"/>
      <c r="F396" s="2101"/>
      <c r="G396" s="2101"/>
      <c r="H396" s="49">
        <f t="shared" ref="H396" si="85">($I$406*H161)/$E$406</f>
        <v>0</v>
      </c>
      <c r="I396" s="1226">
        <f t="shared" ref="I396:AM396" si="86">($I$406*I161)/$E$406</f>
        <v>0</v>
      </c>
      <c r="J396" s="561">
        <f t="shared" si="86"/>
        <v>0</v>
      </c>
      <c r="K396" s="561">
        <f t="shared" si="86"/>
        <v>0</v>
      </c>
      <c r="L396" s="561">
        <f t="shared" si="86"/>
        <v>0.50083752093802347</v>
      </c>
      <c r="M396" s="561">
        <f t="shared" si="86"/>
        <v>0.57307370184254602</v>
      </c>
      <c r="N396" s="561">
        <f t="shared" si="86"/>
        <v>0.70309882747068675</v>
      </c>
      <c r="O396" s="561">
        <f t="shared" si="86"/>
        <v>0.72236180904522618</v>
      </c>
      <c r="P396" s="561">
        <f t="shared" si="86"/>
        <v>0.77051926298157458</v>
      </c>
      <c r="Q396" s="561">
        <f t="shared" si="86"/>
        <v>0.76570351758793975</v>
      </c>
      <c r="R396" s="561">
        <f t="shared" si="86"/>
        <v>0.5056532663316583</v>
      </c>
      <c r="S396" s="561">
        <f t="shared" si="86"/>
        <v>0.39970686767169178</v>
      </c>
      <c r="T396" s="561">
        <f t="shared" si="86"/>
        <v>0.58752093802345062</v>
      </c>
      <c r="U396" s="561">
        <f t="shared" si="86"/>
        <v>0.55862646566164154</v>
      </c>
      <c r="V396" s="561">
        <f t="shared" si="86"/>
        <v>0.39970686767169178</v>
      </c>
      <c r="W396" s="561">
        <f t="shared" si="86"/>
        <v>0.44786432160804018</v>
      </c>
      <c r="X396" s="561">
        <f t="shared" si="86"/>
        <v>0.52973199329983245</v>
      </c>
      <c r="Y396" s="561">
        <f t="shared" si="86"/>
        <v>0.39007537688442212</v>
      </c>
      <c r="Z396" s="561">
        <f t="shared" si="86"/>
        <v>0.42378559463986598</v>
      </c>
      <c r="AA396" s="561">
        <f t="shared" si="86"/>
        <v>0.4334170854271357</v>
      </c>
      <c r="AB396" s="561">
        <f t="shared" si="86"/>
        <v>0.46231155778894473</v>
      </c>
      <c r="AC396" s="561">
        <f t="shared" si="86"/>
        <v>0.4815745393634841</v>
      </c>
      <c r="AD396" s="561">
        <f t="shared" si="86"/>
        <v>0.4815745393634841</v>
      </c>
      <c r="AE396" s="561">
        <f t="shared" si="86"/>
        <v>0</v>
      </c>
      <c r="AF396" s="561">
        <f t="shared" si="86"/>
        <v>0</v>
      </c>
      <c r="AG396" s="561">
        <f t="shared" si="86"/>
        <v>0</v>
      </c>
      <c r="AH396" s="63">
        <f t="shared" si="86"/>
        <v>0</v>
      </c>
      <c r="AI396" s="64">
        <f t="shared" si="86"/>
        <v>0</v>
      </c>
      <c r="AJ396" s="62">
        <f t="shared" si="86"/>
        <v>0</v>
      </c>
      <c r="AK396" s="61">
        <f t="shared" si="86"/>
        <v>0</v>
      </c>
      <c r="AL396" s="62">
        <f t="shared" si="86"/>
        <v>0</v>
      </c>
      <c r="AM396" s="60">
        <f t="shared" si="86"/>
        <v>0</v>
      </c>
      <c r="AN396" s="58"/>
      <c r="AO396" s="62"/>
      <c r="AP396" s="58"/>
      <c r="AQ396" s="62"/>
      <c r="AR396" s="61"/>
      <c r="AS396" s="60"/>
      <c r="AT396" s="59"/>
      <c r="AU396" s="58"/>
      <c r="AV396" s="57"/>
      <c r="AW396" s="44"/>
      <c r="AX396" s="43"/>
      <c r="AY396" s="42"/>
      <c r="AZ396" s="41"/>
      <c r="BA396" s="40"/>
      <c r="BB396" s="39"/>
      <c r="BC396" s="8"/>
    </row>
    <row r="397" spans="1:55" ht="27" customHeight="1" thickBot="1">
      <c r="A397" s="2100" t="s">
        <v>1</v>
      </c>
      <c r="B397" s="2101"/>
      <c r="C397" s="2101"/>
      <c r="D397" s="2101"/>
      <c r="E397" s="2101"/>
      <c r="F397" s="2101"/>
      <c r="G397" s="2101"/>
      <c r="H397" s="49">
        <f t="shared" ref="H397" si="87">($I$407*H167)/$E$406</f>
        <v>0</v>
      </c>
      <c r="I397" s="561">
        <f t="shared" ref="I397:AM397" si="88">($I$407*I167)/$E$406</f>
        <v>0</v>
      </c>
      <c r="J397" s="561">
        <f t="shared" si="88"/>
        <v>0</v>
      </c>
      <c r="K397" s="561">
        <f t="shared" si="88"/>
        <v>0</v>
      </c>
      <c r="L397" s="561">
        <f t="shared" si="88"/>
        <v>0</v>
      </c>
      <c r="M397" s="561">
        <f t="shared" si="88"/>
        <v>0</v>
      </c>
      <c r="N397" s="561">
        <f t="shared" si="88"/>
        <v>0</v>
      </c>
      <c r="O397" s="561">
        <f t="shared" si="88"/>
        <v>7.537688442211055E-3</v>
      </c>
      <c r="P397" s="561">
        <f t="shared" si="88"/>
        <v>0</v>
      </c>
      <c r="Q397" s="561">
        <f t="shared" si="88"/>
        <v>0</v>
      </c>
      <c r="R397" s="561">
        <f t="shared" si="88"/>
        <v>0</v>
      </c>
      <c r="S397" s="561">
        <f t="shared" si="88"/>
        <v>0</v>
      </c>
      <c r="T397" s="561">
        <f t="shared" si="88"/>
        <v>0</v>
      </c>
      <c r="U397" s="561">
        <f t="shared" si="88"/>
        <v>1.8844221105527637E-2</v>
      </c>
      <c r="V397" s="561">
        <f t="shared" si="88"/>
        <v>0.13190954773869346</v>
      </c>
      <c r="W397" s="561">
        <f t="shared" si="88"/>
        <v>0.13190954773869346</v>
      </c>
      <c r="X397" s="561">
        <f t="shared" si="88"/>
        <v>0.1092964824120603</v>
      </c>
      <c r="Y397" s="561">
        <f t="shared" si="88"/>
        <v>0.19221105527638191</v>
      </c>
      <c r="Z397" s="561">
        <f t="shared" si="88"/>
        <v>0.18844221105527639</v>
      </c>
      <c r="AA397" s="561">
        <f t="shared" si="88"/>
        <v>0.18844221105527639</v>
      </c>
      <c r="AB397" s="561">
        <f t="shared" si="88"/>
        <v>0.18844221105527639</v>
      </c>
      <c r="AC397" s="561">
        <f t="shared" si="88"/>
        <v>0.13190954773869346</v>
      </c>
      <c r="AD397" s="561">
        <f t="shared" si="88"/>
        <v>0.11306532663316583</v>
      </c>
      <c r="AE397" s="561">
        <f t="shared" si="88"/>
        <v>0</v>
      </c>
      <c r="AF397" s="561">
        <f t="shared" si="88"/>
        <v>0</v>
      </c>
      <c r="AG397" s="561">
        <f t="shared" si="88"/>
        <v>0</v>
      </c>
      <c r="AH397" s="1439">
        <f t="shared" si="88"/>
        <v>0</v>
      </c>
      <c r="AI397" s="63">
        <f t="shared" si="88"/>
        <v>0</v>
      </c>
      <c r="AJ397" s="63">
        <f t="shared" si="88"/>
        <v>0</v>
      </c>
      <c r="AK397" s="63">
        <f t="shared" si="88"/>
        <v>0</v>
      </c>
      <c r="AL397" s="62">
        <f t="shared" si="88"/>
        <v>0</v>
      </c>
      <c r="AM397" s="60">
        <f t="shared" si="88"/>
        <v>0</v>
      </c>
      <c r="AN397" s="58"/>
      <c r="AO397" s="62"/>
      <c r="AP397" s="58"/>
      <c r="AQ397" s="62"/>
      <c r="AR397" s="61"/>
      <c r="AS397" s="60"/>
      <c r="AT397" s="59"/>
      <c r="AU397" s="58"/>
      <c r="AV397" s="57"/>
      <c r="AW397" s="44"/>
      <c r="AX397" s="43"/>
      <c r="AY397" s="42"/>
      <c r="AZ397" s="41"/>
      <c r="BA397" s="40"/>
      <c r="BB397" s="39"/>
      <c r="BC397" s="8"/>
    </row>
    <row r="398" spans="1:55" ht="27" customHeight="1" thickBot="1">
      <c r="A398" s="2100" t="s">
        <v>0</v>
      </c>
      <c r="B398" s="2101"/>
      <c r="C398" s="2101"/>
      <c r="D398" s="2101"/>
      <c r="E398" s="2101"/>
      <c r="F398" s="2101"/>
      <c r="G398" s="2101"/>
      <c r="H398" s="49">
        <f t="shared" ref="H398" si="89">($I$408*H214)/$E$406</f>
        <v>0</v>
      </c>
      <c r="I398" s="49">
        <f t="shared" ref="I398:AM398" si="90">($I$408*I214)/$E$406</f>
        <v>0</v>
      </c>
      <c r="J398" s="49">
        <f t="shared" si="90"/>
        <v>0</v>
      </c>
      <c r="K398" s="49">
        <f t="shared" si="90"/>
        <v>0</v>
      </c>
      <c r="L398" s="49">
        <f t="shared" si="90"/>
        <v>0.25125628140703515</v>
      </c>
      <c r="M398" s="49">
        <f t="shared" si="90"/>
        <v>0.27638190954773867</v>
      </c>
      <c r="N398" s="49">
        <f t="shared" si="90"/>
        <v>0.30988274706867669</v>
      </c>
      <c r="O398" s="49">
        <f t="shared" si="90"/>
        <v>0.30150753768844218</v>
      </c>
      <c r="P398" s="49">
        <f t="shared" si="90"/>
        <v>0.30150753768844218</v>
      </c>
      <c r="Q398" s="49">
        <f t="shared" si="90"/>
        <v>0.30988274706867669</v>
      </c>
      <c r="R398" s="49">
        <f t="shared" si="90"/>
        <v>0.30988274706867669</v>
      </c>
      <c r="S398" s="49">
        <f t="shared" si="90"/>
        <v>0.30150753768844218</v>
      </c>
      <c r="T398" s="49">
        <f t="shared" si="90"/>
        <v>0.28475711892797317</v>
      </c>
      <c r="U398" s="49">
        <f t="shared" si="90"/>
        <v>0.30150753768844218</v>
      </c>
      <c r="V398" s="49">
        <f t="shared" si="90"/>
        <v>0.30988274706867669</v>
      </c>
      <c r="W398" s="49">
        <f t="shared" si="90"/>
        <v>0.30150753768844218</v>
      </c>
      <c r="X398" s="49">
        <f t="shared" si="90"/>
        <v>0.30988274706867669</v>
      </c>
      <c r="Y398" s="49">
        <f t="shared" si="90"/>
        <v>0.30988274706867669</v>
      </c>
      <c r="Z398" s="49">
        <f t="shared" si="90"/>
        <v>0.30988274706867669</v>
      </c>
      <c r="AA398" s="49">
        <f t="shared" si="90"/>
        <v>0.30150753768844218</v>
      </c>
      <c r="AB398" s="49">
        <f t="shared" si="90"/>
        <v>0.30150753768844218</v>
      </c>
      <c r="AC398" s="49">
        <f t="shared" si="90"/>
        <v>0.29313232830820768</v>
      </c>
      <c r="AD398" s="49">
        <f t="shared" si="90"/>
        <v>0.29313232830820768</v>
      </c>
      <c r="AE398" s="49">
        <f t="shared" si="90"/>
        <v>0</v>
      </c>
      <c r="AF398" s="49">
        <f t="shared" si="90"/>
        <v>0</v>
      </c>
      <c r="AG398" s="49">
        <f t="shared" si="90"/>
        <v>0</v>
      </c>
      <c r="AH398" s="54">
        <f t="shared" si="90"/>
        <v>0</v>
      </c>
      <c r="AI398" s="56">
        <f t="shared" si="90"/>
        <v>0</v>
      </c>
      <c r="AJ398" s="55">
        <f t="shared" si="90"/>
        <v>0</v>
      </c>
      <c r="AK398" s="54">
        <f t="shared" si="90"/>
        <v>0</v>
      </c>
      <c r="AL398" s="55">
        <f t="shared" si="90"/>
        <v>0</v>
      </c>
      <c r="AM398" s="53">
        <f t="shared" si="90"/>
        <v>0</v>
      </c>
      <c r="AN398" s="51"/>
      <c r="AO398" s="55"/>
      <c r="AP398" s="51"/>
      <c r="AQ398" s="55"/>
      <c r="AR398" s="54"/>
      <c r="AS398" s="53"/>
      <c r="AT398" s="52"/>
      <c r="AU398" s="51"/>
      <c r="AV398" s="50"/>
      <c r="AW398" s="44"/>
      <c r="AX398" s="43"/>
      <c r="AY398" s="42"/>
      <c r="AZ398" s="41"/>
      <c r="BA398" s="40"/>
      <c r="BB398" s="39"/>
      <c r="BC398" s="8"/>
    </row>
    <row r="399" spans="1:55" ht="27" customHeight="1" thickBot="1">
      <c r="A399" s="2100" t="s">
        <v>240</v>
      </c>
      <c r="B399" s="2101"/>
      <c r="C399" s="2101"/>
      <c r="D399" s="2101"/>
      <c r="E399" s="2101"/>
      <c r="F399" s="2101"/>
      <c r="G399" s="2101"/>
      <c r="H399" s="49">
        <f t="shared" ref="H399" si="91">($I$409*H89+H77+H71)/$E$406</f>
        <v>0</v>
      </c>
      <c r="I399" s="49">
        <f t="shared" ref="I399:AM399" si="92">($I$409*I89+I77+I71)/$E$406</f>
        <v>0</v>
      </c>
      <c r="J399" s="49">
        <f t="shared" si="92"/>
        <v>0</v>
      </c>
      <c r="K399" s="49">
        <f t="shared" si="92"/>
        <v>3.1407035175879397E-4</v>
      </c>
      <c r="L399" s="49">
        <f t="shared" si="92"/>
        <v>4.187604690117253E-4</v>
      </c>
      <c r="M399" s="49">
        <f t="shared" si="92"/>
        <v>6.2814070351758795E-4</v>
      </c>
      <c r="N399" s="49">
        <f t="shared" si="92"/>
        <v>6.2814070351758795E-4</v>
      </c>
      <c r="O399" s="49">
        <f t="shared" si="92"/>
        <v>3.1407035175879397E-4</v>
      </c>
      <c r="P399" s="49">
        <f t="shared" si="92"/>
        <v>4.187604690117253E-4</v>
      </c>
      <c r="Q399" s="49">
        <f t="shared" si="92"/>
        <v>5.2345058626465657E-4</v>
      </c>
      <c r="R399" s="49">
        <f t="shared" si="92"/>
        <v>0</v>
      </c>
      <c r="S399" s="49">
        <f t="shared" si="92"/>
        <v>0</v>
      </c>
      <c r="T399" s="49">
        <f t="shared" si="92"/>
        <v>0</v>
      </c>
      <c r="U399" s="49">
        <f t="shared" si="92"/>
        <v>0</v>
      </c>
      <c r="V399" s="49">
        <f t="shared" si="92"/>
        <v>0</v>
      </c>
      <c r="W399" s="49">
        <f t="shared" si="92"/>
        <v>0</v>
      </c>
      <c r="X399" s="49">
        <f t="shared" si="92"/>
        <v>5.025125628140704E-4</v>
      </c>
      <c r="Y399" s="49">
        <f t="shared" si="92"/>
        <v>1.4865996649916248E-3</v>
      </c>
      <c r="Z399" s="49">
        <f t="shared" si="92"/>
        <v>1.507537688442211E-3</v>
      </c>
      <c r="AA399" s="49">
        <f t="shared" si="92"/>
        <v>1.507537688442211E-3</v>
      </c>
      <c r="AB399" s="49">
        <f t="shared" si="92"/>
        <v>1.507537688442211E-3</v>
      </c>
      <c r="AC399" s="49">
        <f t="shared" si="92"/>
        <v>0</v>
      </c>
      <c r="AD399" s="49">
        <f t="shared" si="92"/>
        <v>0</v>
      </c>
      <c r="AE399" s="49">
        <f t="shared" si="92"/>
        <v>0</v>
      </c>
      <c r="AF399" s="49">
        <f t="shared" si="92"/>
        <v>0</v>
      </c>
      <c r="AG399" s="49">
        <f t="shared" si="92"/>
        <v>0</v>
      </c>
      <c r="AH399" s="48">
        <f t="shared" si="92"/>
        <v>0</v>
      </c>
      <c r="AI399" s="43">
        <f t="shared" si="92"/>
        <v>0</v>
      </c>
      <c r="AJ399" s="42">
        <f t="shared" si="92"/>
        <v>0</v>
      </c>
      <c r="AK399" s="48">
        <f t="shared" si="92"/>
        <v>0</v>
      </c>
      <c r="AL399" s="42">
        <f t="shared" si="92"/>
        <v>0</v>
      </c>
      <c r="AM399" s="41">
        <f t="shared" si="92"/>
        <v>0</v>
      </c>
      <c r="AN399" s="46"/>
      <c r="AO399" s="42"/>
      <c r="AP399" s="46"/>
      <c r="AQ399" s="42"/>
      <c r="AR399" s="48"/>
      <c r="AS399" s="41"/>
      <c r="AT399" s="47"/>
      <c r="AU399" s="46"/>
      <c r="AV399" s="45"/>
      <c r="AW399" s="44"/>
      <c r="AX399" s="43"/>
      <c r="AY399" s="42"/>
      <c r="AZ399" s="41"/>
      <c r="BA399" s="40"/>
      <c r="BB399" s="39"/>
      <c r="BC399" s="8"/>
    </row>
    <row r="400" spans="1:55" ht="27" customHeight="1" thickBot="1">
      <c r="A400" s="2106" t="s">
        <v>229</v>
      </c>
      <c r="B400" s="2107"/>
      <c r="C400" s="2107"/>
      <c r="D400" s="2107"/>
      <c r="E400" s="2107"/>
      <c r="F400" s="2107"/>
      <c r="G400" s="2107"/>
      <c r="H400" s="37">
        <f t="shared" ref="H400" si="93">($I$410*H77)/$E$406</f>
        <v>0</v>
      </c>
      <c r="I400" s="37">
        <f t="shared" ref="I400:AM400" si="94">($I$410*I77)/$E$406</f>
        <v>0</v>
      </c>
      <c r="J400" s="38">
        <f t="shared" si="94"/>
        <v>0</v>
      </c>
      <c r="K400" s="37">
        <f t="shared" si="94"/>
        <v>0</v>
      </c>
      <c r="L400" s="37">
        <f t="shared" si="94"/>
        <v>0</v>
      </c>
      <c r="M400" s="37">
        <f t="shared" si="94"/>
        <v>0</v>
      </c>
      <c r="N400" s="37">
        <f t="shared" si="94"/>
        <v>0</v>
      </c>
      <c r="O400" s="38">
        <f t="shared" si="94"/>
        <v>0</v>
      </c>
      <c r="P400" s="37">
        <f t="shared" si="94"/>
        <v>0</v>
      </c>
      <c r="Q400" s="37">
        <f t="shared" si="94"/>
        <v>0</v>
      </c>
      <c r="R400" s="36">
        <f t="shared" si="94"/>
        <v>0</v>
      </c>
      <c r="S400" s="33">
        <f t="shared" si="94"/>
        <v>0</v>
      </c>
      <c r="T400" s="30">
        <f t="shared" si="94"/>
        <v>0</v>
      </c>
      <c r="U400" s="29">
        <f t="shared" si="94"/>
        <v>0</v>
      </c>
      <c r="V400" s="35">
        <f t="shared" si="94"/>
        <v>0</v>
      </c>
      <c r="W400" s="28">
        <f t="shared" si="94"/>
        <v>0</v>
      </c>
      <c r="X400" s="33">
        <f t="shared" si="94"/>
        <v>0.24321608040201004</v>
      </c>
      <c r="Y400" s="30">
        <f t="shared" si="94"/>
        <v>0.71951423785594637</v>
      </c>
      <c r="Z400" s="35">
        <f t="shared" si="94"/>
        <v>0.72964824120603011</v>
      </c>
      <c r="AA400" s="29">
        <f t="shared" si="94"/>
        <v>0.72964824120603011</v>
      </c>
      <c r="AB400" s="28">
        <f t="shared" si="94"/>
        <v>0.72964824120603011</v>
      </c>
      <c r="AC400" s="33">
        <f t="shared" si="94"/>
        <v>0</v>
      </c>
      <c r="AD400" s="30">
        <f t="shared" si="94"/>
        <v>0</v>
      </c>
      <c r="AE400" s="29">
        <f t="shared" si="94"/>
        <v>0</v>
      </c>
      <c r="AF400" s="35">
        <f t="shared" si="94"/>
        <v>0</v>
      </c>
      <c r="AG400" s="29">
        <f t="shared" si="94"/>
        <v>0</v>
      </c>
      <c r="AH400" s="35">
        <f t="shared" si="94"/>
        <v>0</v>
      </c>
      <c r="AI400" s="30">
        <f t="shared" si="94"/>
        <v>0</v>
      </c>
      <c r="AJ400" s="29">
        <f t="shared" si="94"/>
        <v>0</v>
      </c>
      <c r="AK400" s="35">
        <f t="shared" si="94"/>
        <v>0</v>
      </c>
      <c r="AL400" s="29">
        <f t="shared" si="94"/>
        <v>0</v>
      </c>
      <c r="AM400" s="28">
        <f t="shared" si="94"/>
        <v>0</v>
      </c>
      <c r="AN400" s="33"/>
      <c r="AO400" s="29"/>
      <c r="AP400" s="33"/>
      <c r="AQ400" s="29"/>
      <c r="AR400" s="35"/>
      <c r="AS400" s="28"/>
      <c r="AT400" s="34"/>
      <c r="AU400" s="33"/>
      <c r="AV400" s="32"/>
      <c r="AW400" s="31"/>
      <c r="AX400" s="30"/>
      <c r="AY400" s="29"/>
      <c r="AZ400" s="28"/>
      <c r="BA400" s="27"/>
      <c r="BB400" s="26"/>
      <c r="BC400" s="8"/>
    </row>
    <row r="401" spans="1:55" ht="27" customHeight="1" thickBot="1">
      <c r="A401" s="2108" t="s">
        <v>3</v>
      </c>
      <c r="B401" s="2109"/>
      <c r="C401" s="2109"/>
      <c r="D401" s="2109"/>
      <c r="E401" s="2109"/>
      <c r="F401" s="2109"/>
      <c r="G401" s="2109"/>
      <c r="H401" s="25">
        <f t="shared" ref="H401" si="95">$I$406*(H161+H208)</f>
        <v>0</v>
      </c>
      <c r="I401" s="25">
        <f t="shared" ref="I401:AG401" si="96">$I$406*(I161+I208)</f>
        <v>0</v>
      </c>
      <c r="J401" s="25">
        <f t="shared" si="96"/>
        <v>0</v>
      </c>
      <c r="K401" s="25">
        <f t="shared" si="96"/>
        <v>0</v>
      </c>
      <c r="L401" s="25">
        <f t="shared" si="96"/>
        <v>23920</v>
      </c>
      <c r="M401" s="25">
        <f t="shared" si="96"/>
        <v>27370</v>
      </c>
      <c r="N401" s="25">
        <f t="shared" si="96"/>
        <v>33580</v>
      </c>
      <c r="O401" s="25">
        <f t="shared" si="96"/>
        <v>34500</v>
      </c>
      <c r="P401" s="25">
        <f t="shared" si="96"/>
        <v>36800</v>
      </c>
      <c r="Q401" s="25">
        <f t="shared" si="96"/>
        <v>36570</v>
      </c>
      <c r="R401" s="25">
        <f t="shared" si="96"/>
        <v>24150</v>
      </c>
      <c r="S401" s="25">
        <f t="shared" si="96"/>
        <v>19090</v>
      </c>
      <c r="T401" s="25">
        <f t="shared" si="96"/>
        <v>28060</v>
      </c>
      <c r="U401" s="25">
        <f t="shared" si="96"/>
        <v>26680</v>
      </c>
      <c r="V401" s="25">
        <f t="shared" si="96"/>
        <v>19090</v>
      </c>
      <c r="W401" s="25">
        <f t="shared" si="96"/>
        <v>21390</v>
      </c>
      <c r="X401" s="25">
        <f t="shared" si="96"/>
        <v>25300</v>
      </c>
      <c r="Y401" s="25">
        <f t="shared" si="96"/>
        <v>18630</v>
      </c>
      <c r="Z401" s="25">
        <f t="shared" si="96"/>
        <v>20240</v>
      </c>
      <c r="AA401" s="25">
        <f t="shared" si="96"/>
        <v>20700</v>
      </c>
      <c r="AB401" s="25">
        <f t="shared" si="96"/>
        <v>22080</v>
      </c>
      <c r="AC401" s="25">
        <f t="shared" si="96"/>
        <v>23000</v>
      </c>
      <c r="AD401" s="25">
        <f t="shared" si="96"/>
        <v>23000</v>
      </c>
      <c r="AE401" s="25">
        <f t="shared" si="96"/>
        <v>0</v>
      </c>
      <c r="AF401" s="25">
        <f t="shared" si="96"/>
        <v>0</v>
      </c>
      <c r="AG401" s="25">
        <f t="shared" si="96"/>
        <v>0</v>
      </c>
      <c r="AH401" s="1442">
        <f t="shared" ref="AH401:AM401" si="97">$I$406*(AH161+AH208)</f>
        <v>0</v>
      </c>
      <c r="AI401" s="30">
        <f t="shared" si="97"/>
        <v>0</v>
      </c>
      <c r="AJ401" s="29">
        <f t="shared" si="97"/>
        <v>0</v>
      </c>
      <c r="AK401" s="35">
        <f t="shared" si="97"/>
        <v>0</v>
      </c>
      <c r="AL401" s="29">
        <f t="shared" si="97"/>
        <v>0</v>
      </c>
      <c r="AM401" s="28">
        <f t="shared" si="97"/>
        <v>0</v>
      </c>
      <c r="AN401" s="33"/>
      <c r="AO401" s="29"/>
      <c r="AP401" s="33"/>
      <c r="AQ401" s="29"/>
      <c r="AR401" s="35"/>
      <c r="AS401" s="28"/>
      <c r="AT401" s="34"/>
      <c r="AU401" s="33"/>
      <c r="AV401" s="32"/>
      <c r="AW401" s="31"/>
      <c r="AX401" s="30"/>
      <c r="AY401" s="29"/>
      <c r="AZ401" s="28"/>
      <c r="BA401" s="27"/>
      <c r="BB401" s="26"/>
      <c r="BC401" s="8"/>
    </row>
    <row r="402" spans="1:55" ht="27" customHeight="1" thickBot="1">
      <c r="A402" s="2110" t="s">
        <v>5</v>
      </c>
      <c r="B402" s="2111"/>
      <c r="C402" s="2111"/>
      <c r="D402" s="2111"/>
      <c r="E402" s="2111"/>
      <c r="F402" s="2111"/>
      <c r="G402" s="2111"/>
      <c r="H402" s="25">
        <f t="shared" ref="H402" si="98">$I$407*H167</f>
        <v>0</v>
      </c>
      <c r="I402" s="25">
        <f t="shared" ref="I402:AG402" si="99">$I$407*I167</f>
        <v>0</v>
      </c>
      <c r="J402" s="25">
        <f t="shared" si="99"/>
        <v>0</v>
      </c>
      <c r="K402" s="25">
        <f t="shared" si="99"/>
        <v>0</v>
      </c>
      <c r="L402" s="25">
        <f t="shared" si="99"/>
        <v>0</v>
      </c>
      <c r="M402" s="25">
        <f t="shared" si="99"/>
        <v>0</v>
      </c>
      <c r="N402" s="25">
        <f t="shared" si="99"/>
        <v>0</v>
      </c>
      <c r="O402" s="25">
        <f t="shared" si="99"/>
        <v>360</v>
      </c>
      <c r="P402" s="25">
        <f t="shared" si="99"/>
        <v>0</v>
      </c>
      <c r="Q402" s="25">
        <f t="shared" si="99"/>
        <v>0</v>
      </c>
      <c r="R402" s="25">
        <f t="shared" si="99"/>
        <v>0</v>
      </c>
      <c r="S402" s="25">
        <f t="shared" si="99"/>
        <v>0</v>
      </c>
      <c r="T402" s="25">
        <f t="shared" si="99"/>
        <v>0</v>
      </c>
      <c r="U402" s="25">
        <f t="shared" si="99"/>
        <v>900</v>
      </c>
      <c r="V402" s="25">
        <f t="shared" si="99"/>
        <v>6300</v>
      </c>
      <c r="W402" s="25">
        <f t="shared" si="99"/>
        <v>6300</v>
      </c>
      <c r="X402" s="25">
        <f t="shared" si="99"/>
        <v>5220</v>
      </c>
      <c r="Y402" s="25">
        <f t="shared" si="99"/>
        <v>9180</v>
      </c>
      <c r="Z402" s="25">
        <f t="shared" si="99"/>
        <v>9000</v>
      </c>
      <c r="AA402" s="25">
        <f t="shared" si="99"/>
        <v>9000</v>
      </c>
      <c r="AB402" s="25">
        <f t="shared" si="99"/>
        <v>9000</v>
      </c>
      <c r="AC402" s="25">
        <f t="shared" si="99"/>
        <v>6300</v>
      </c>
      <c r="AD402" s="25">
        <f t="shared" si="99"/>
        <v>5400</v>
      </c>
      <c r="AE402" s="25">
        <f t="shared" si="99"/>
        <v>0</v>
      </c>
      <c r="AF402" s="25">
        <f t="shared" si="99"/>
        <v>0</v>
      </c>
      <c r="AG402" s="25">
        <f t="shared" si="99"/>
        <v>0</v>
      </c>
      <c r="AH402" s="1441">
        <f t="shared" ref="AH402:AM402" si="100">$I$407*AH167</f>
        <v>0</v>
      </c>
      <c r="AI402" s="30">
        <f t="shared" si="100"/>
        <v>0</v>
      </c>
      <c r="AJ402" s="29">
        <f t="shared" si="100"/>
        <v>0</v>
      </c>
      <c r="AK402" s="35">
        <f t="shared" si="100"/>
        <v>0</v>
      </c>
      <c r="AL402" s="29">
        <f t="shared" si="100"/>
        <v>0</v>
      </c>
      <c r="AM402" s="28">
        <f t="shared" si="100"/>
        <v>0</v>
      </c>
      <c r="AN402" s="33"/>
      <c r="AO402" s="29"/>
      <c r="AP402" s="33"/>
      <c r="AQ402" s="29"/>
      <c r="AR402" s="35"/>
      <c r="AS402" s="28"/>
      <c r="AT402" s="34"/>
      <c r="AU402" s="33"/>
      <c r="AV402" s="32"/>
      <c r="AW402" s="31"/>
      <c r="AX402" s="30"/>
      <c r="AY402" s="29"/>
      <c r="AZ402" s="28"/>
      <c r="BA402" s="27"/>
      <c r="BB402" s="26"/>
      <c r="BC402" s="8"/>
    </row>
    <row r="403" spans="1:55" ht="27" customHeight="1" thickBot="1">
      <c r="A403" s="2110" t="s">
        <v>0</v>
      </c>
      <c r="B403" s="2111"/>
      <c r="C403" s="2111"/>
      <c r="D403" s="2111"/>
      <c r="E403" s="2111"/>
      <c r="F403" s="2111"/>
      <c r="G403" s="2111"/>
      <c r="H403" s="25">
        <f t="shared" ref="H403" si="101">$I$408*H214</f>
        <v>0</v>
      </c>
      <c r="I403" s="25">
        <f t="shared" ref="I403:AG403" si="102">$I$408*I214</f>
        <v>0</v>
      </c>
      <c r="J403" s="25">
        <f t="shared" si="102"/>
        <v>0</v>
      </c>
      <c r="K403" s="25">
        <f t="shared" si="102"/>
        <v>0</v>
      </c>
      <c r="L403" s="25">
        <f t="shared" si="102"/>
        <v>12000</v>
      </c>
      <c r="M403" s="25">
        <f t="shared" si="102"/>
        <v>13200</v>
      </c>
      <c r="N403" s="25">
        <f t="shared" si="102"/>
        <v>14800</v>
      </c>
      <c r="O403" s="25">
        <f t="shared" si="102"/>
        <v>14400</v>
      </c>
      <c r="P403" s="25">
        <f t="shared" si="102"/>
        <v>14400</v>
      </c>
      <c r="Q403" s="25">
        <f t="shared" si="102"/>
        <v>14800</v>
      </c>
      <c r="R403" s="25">
        <f t="shared" si="102"/>
        <v>14800</v>
      </c>
      <c r="S403" s="25">
        <f t="shared" si="102"/>
        <v>14400</v>
      </c>
      <c r="T403" s="25">
        <f t="shared" si="102"/>
        <v>13600</v>
      </c>
      <c r="U403" s="25">
        <f t="shared" si="102"/>
        <v>14400</v>
      </c>
      <c r="V403" s="25">
        <f t="shared" si="102"/>
        <v>14800</v>
      </c>
      <c r="W403" s="25">
        <f t="shared" si="102"/>
        <v>14400</v>
      </c>
      <c r="X403" s="25">
        <f t="shared" si="102"/>
        <v>14800</v>
      </c>
      <c r="Y403" s="25">
        <f t="shared" si="102"/>
        <v>14800</v>
      </c>
      <c r="Z403" s="25">
        <f t="shared" si="102"/>
        <v>14800</v>
      </c>
      <c r="AA403" s="25">
        <f t="shared" si="102"/>
        <v>14400</v>
      </c>
      <c r="AB403" s="25">
        <f t="shared" si="102"/>
        <v>14400</v>
      </c>
      <c r="AC403" s="25">
        <f t="shared" si="102"/>
        <v>14000</v>
      </c>
      <c r="AD403" s="25">
        <f t="shared" si="102"/>
        <v>14000</v>
      </c>
      <c r="AE403" s="25">
        <f t="shared" si="102"/>
        <v>0</v>
      </c>
      <c r="AF403" s="25">
        <f t="shared" si="102"/>
        <v>0</v>
      </c>
      <c r="AG403" s="25">
        <f t="shared" si="102"/>
        <v>0</v>
      </c>
      <c r="AH403" s="1444">
        <f t="shared" ref="AH403:AM403" si="103">$I$408*AH214</f>
        <v>0</v>
      </c>
      <c r="AI403" s="13">
        <f t="shared" si="103"/>
        <v>0</v>
      </c>
      <c r="AJ403" s="12">
        <f t="shared" si="103"/>
        <v>0</v>
      </c>
      <c r="AK403" s="17">
        <f t="shared" si="103"/>
        <v>0</v>
      </c>
      <c r="AL403" s="12">
        <f t="shared" si="103"/>
        <v>0</v>
      </c>
      <c r="AM403" s="11">
        <f t="shared" si="103"/>
        <v>0</v>
      </c>
      <c r="AN403" s="15"/>
      <c r="AO403" s="12"/>
      <c r="AP403" s="15"/>
      <c r="AQ403" s="12"/>
      <c r="AR403" s="17"/>
      <c r="AS403" s="11"/>
      <c r="AT403" s="16"/>
      <c r="AU403" s="15"/>
      <c r="AV403" s="24"/>
      <c r="AW403" s="23"/>
      <c r="AX403" s="13"/>
      <c r="AY403" s="12"/>
      <c r="AZ403" s="11"/>
      <c r="BA403" s="10"/>
      <c r="BB403" s="9"/>
      <c r="BC403" s="8"/>
    </row>
    <row r="404" spans="1:55" ht="27" customHeight="1" thickBot="1">
      <c r="A404" s="2110" t="s">
        <v>240</v>
      </c>
      <c r="B404" s="2111"/>
      <c r="C404" s="2111"/>
      <c r="D404" s="2111"/>
      <c r="E404" s="2111"/>
      <c r="F404" s="2111"/>
      <c r="G404" s="2111"/>
      <c r="H404" s="25">
        <f t="shared" ref="H404" si="104">$I$409*(H89+H77+H71+H34+H28)</f>
        <v>0</v>
      </c>
      <c r="I404" s="25">
        <f t="shared" ref="I404:AE404" si="105">$I$409*(I89+I77+I71+I34+I28)</f>
        <v>0</v>
      </c>
      <c r="J404" s="25">
        <f t="shared" si="105"/>
        <v>0</v>
      </c>
      <c r="K404" s="25">
        <f t="shared" si="105"/>
        <v>34440</v>
      </c>
      <c r="L404" s="25">
        <f t="shared" si="105"/>
        <v>36120</v>
      </c>
      <c r="M404" s="25">
        <f t="shared" si="105"/>
        <v>40740</v>
      </c>
      <c r="N404" s="25">
        <f t="shared" si="105"/>
        <v>40320</v>
      </c>
      <c r="O404" s="25">
        <f t="shared" si="105"/>
        <v>34020</v>
      </c>
      <c r="P404" s="25">
        <f t="shared" si="105"/>
        <v>36120</v>
      </c>
      <c r="Q404" s="25">
        <f t="shared" si="105"/>
        <v>38220</v>
      </c>
      <c r="R404" s="25">
        <f t="shared" si="105"/>
        <v>27720</v>
      </c>
      <c r="S404" s="25">
        <f t="shared" si="105"/>
        <v>27720</v>
      </c>
      <c r="T404" s="25">
        <f t="shared" si="105"/>
        <v>27720</v>
      </c>
      <c r="U404" s="25">
        <f t="shared" si="105"/>
        <v>27720</v>
      </c>
      <c r="V404" s="25">
        <f t="shared" si="105"/>
        <v>27720</v>
      </c>
      <c r="W404" s="25">
        <f t="shared" si="105"/>
        <v>27720</v>
      </c>
      <c r="X404" s="25">
        <f t="shared" si="105"/>
        <v>37800</v>
      </c>
      <c r="Y404" s="25">
        <f t="shared" si="105"/>
        <v>57540</v>
      </c>
      <c r="Z404" s="25">
        <f t="shared" si="105"/>
        <v>57960</v>
      </c>
      <c r="AA404" s="25">
        <f t="shared" si="105"/>
        <v>57960</v>
      </c>
      <c r="AB404" s="25">
        <f t="shared" si="105"/>
        <v>58380</v>
      </c>
      <c r="AC404" s="25">
        <f t="shared" si="105"/>
        <v>28140</v>
      </c>
      <c r="AD404" s="25">
        <f t="shared" si="105"/>
        <v>0</v>
      </c>
      <c r="AE404" s="25">
        <f t="shared" si="105"/>
        <v>0</v>
      </c>
      <c r="AF404" s="25">
        <f>$I$409*(AF89+AF77+AF71)</f>
        <v>0</v>
      </c>
      <c r="AG404" s="25">
        <f>$I$409*(AG89+AG77+AG71)</f>
        <v>0</v>
      </c>
      <c r="AH404" s="17">
        <f t="shared" ref="AH404:AM404" si="106">$I$409*(AH89+AH77+AH71)</f>
        <v>0</v>
      </c>
      <c r="AI404" s="13">
        <f t="shared" si="106"/>
        <v>0</v>
      </c>
      <c r="AJ404" s="12">
        <f t="shared" si="106"/>
        <v>0</v>
      </c>
      <c r="AK404" s="17">
        <f t="shared" si="106"/>
        <v>0</v>
      </c>
      <c r="AL404" s="12">
        <f t="shared" si="106"/>
        <v>0</v>
      </c>
      <c r="AM404" s="11">
        <f t="shared" si="106"/>
        <v>0</v>
      </c>
      <c r="AN404" s="15"/>
      <c r="AO404" s="12"/>
      <c r="AP404" s="15"/>
      <c r="AQ404" s="12"/>
      <c r="AR404" s="17"/>
      <c r="AS404" s="11"/>
      <c r="AT404" s="16"/>
      <c r="AU404" s="15"/>
      <c r="AV404" s="24"/>
      <c r="AW404" s="23"/>
      <c r="AX404" s="13"/>
      <c r="AY404" s="12"/>
      <c r="AZ404" s="11"/>
      <c r="BA404" s="10"/>
      <c r="BB404" s="9"/>
      <c r="BC404" s="8"/>
    </row>
    <row r="405" spans="1:55" ht="27" customHeight="1" thickBot="1">
      <c r="A405" s="2110" t="s">
        <v>229</v>
      </c>
      <c r="B405" s="2111"/>
      <c r="C405" s="2111"/>
      <c r="D405" s="2111"/>
      <c r="E405" s="2111"/>
      <c r="F405" s="2111"/>
      <c r="G405" s="2111"/>
      <c r="H405" s="20">
        <f t="shared" ref="H405" si="107">$I$410*H77</f>
        <v>0</v>
      </c>
      <c r="I405" s="22">
        <f t="shared" ref="I405:AG405" si="108">$I$410*I77</f>
        <v>0</v>
      </c>
      <c r="J405" s="21">
        <f t="shared" si="108"/>
        <v>0</v>
      </c>
      <c r="K405" s="20">
        <f t="shared" si="108"/>
        <v>0</v>
      </c>
      <c r="L405" s="20">
        <f t="shared" si="108"/>
        <v>0</v>
      </c>
      <c r="M405" s="20">
        <f t="shared" si="108"/>
        <v>0</v>
      </c>
      <c r="N405" s="20">
        <f t="shared" si="108"/>
        <v>0</v>
      </c>
      <c r="O405" s="21">
        <f t="shared" si="108"/>
        <v>0</v>
      </c>
      <c r="P405" s="20">
        <f t="shared" si="108"/>
        <v>0</v>
      </c>
      <c r="Q405" s="20">
        <f t="shared" si="108"/>
        <v>0</v>
      </c>
      <c r="R405" s="19">
        <f t="shared" si="108"/>
        <v>0</v>
      </c>
      <c r="S405" s="18">
        <f t="shared" si="108"/>
        <v>0</v>
      </c>
      <c r="T405" s="15">
        <f t="shared" si="108"/>
        <v>0</v>
      </c>
      <c r="U405" s="12">
        <f t="shared" si="108"/>
        <v>0</v>
      </c>
      <c r="V405" s="17">
        <f t="shared" si="108"/>
        <v>0</v>
      </c>
      <c r="W405" s="11">
        <f t="shared" si="108"/>
        <v>0</v>
      </c>
      <c r="X405" s="15">
        <f t="shared" si="108"/>
        <v>11616</v>
      </c>
      <c r="Y405" s="13">
        <f t="shared" si="108"/>
        <v>34364</v>
      </c>
      <c r="Z405" s="17">
        <f t="shared" si="108"/>
        <v>34848</v>
      </c>
      <c r="AA405" s="12">
        <f t="shared" si="108"/>
        <v>34848</v>
      </c>
      <c r="AB405" s="11">
        <f t="shared" si="108"/>
        <v>34848</v>
      </c>
      <c r="AC405" s="15">
        <f t="shared" si="108"/>
        <v>0</v>
      </c>
      <c r="AD405" s="13">
        <f t="shared" si="108"/>
        <v>0</v>
      </c>
      <c r="AE405" s="12">
        <f t="shared" si="108"/>
        <v>0</v>
      </c>
      <c r="AF405" s="17">
        <f t="shared" si="108"/>
        <v>0</v>
      </c>
      <c r="AG405" s="12">
        <f t="shared" si="108"/>
        <v>0</v>
      </c>
      <c r="AH405" s="17">
        <f t="shared" ref="AH405:AM405" si="109">$I$410*AH77</f>
        <v>0</v>
      </c>
      <c r="AI405" s="13">
        <f t="shared" si="109"/>
        <v>0</v>
      </c>
      <c r="AJ405" s="12">
        <f t="shared" si="109"/>
        <v>0</v>
      </c>
      <c r="AK405" s="17">
        <f t="shared" si="109"/>
        <v>0</v>
      </c>
      <c r="AL405" s="12">
        <f t="shared" si="109"/>
        <v>0</v>
      </c>
      <c r="AM405" s="11">
        <f t="shared" si="109"/>
        <v>0</v>
      </c>
      <c r="AN405" s="15">
        <f>$I$410*AN77</f>
        <v>0</v>
      </c>
      <c r="AO405" s="12"/>
      <c r="AP405" s="17"/>
      <c r="AQ405" s="12"/>
      <c r="AR405" s="17"/>
      <c r="AS405" s="11"/>
      <c r="AT405" s="16"/>
      <c r="AU405" s="15"/>
      <c r="AV405" s="14"/>
      <c r="AW405" s="10"/>
      <c r="AX405" s="13"/>
      <c r="AY405" s="12"/>
      <c r="AZ405" s="11"/>
      <c r="BA405" s="10"/>
      <c r="BB405" s="9"/>
      <c r="BC405" s="8"/>
    </row>
    <row r="406" spans="1:55" ht="27" customHeight="1">
      <c r="A406" s="7"/>
      <c r="B406" s="7"/>
      <c r="C406" s="7"/>
      <c r="D406" s="7" t="s">
        <v>4</v>
      </c>
      <c r="E406" s="1">
        <v>47760</v>
      </c>
      <c r="F406" s="2116" t="s">
        <v>3</v>
      </c>
      <c r="G406" s="2117"/>
      <c r="H406" s="2118"/>
      <c r="I406" s="6">
        <v>230</v>
      </c>
      <c r="J406" s="6"/>
      <c r="K406" s="6"/>
      <c r="L406" s="6"/>
      <c r="M406" s="6"/>
      <c r="N406" s="6"/>
      <c r="O406" s="6"/>
      <c r="P406" s="6"/>
      <c r="Q406" s="6"/>
      <c r="R406" s="6"/>
      <c r="S406" s="2119"/>
      <c r="T406" s="2119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</row>
    <row r="407" spans="1:55" ht="27" customHeight="1">
      <c r="D407" s="1" t="s">
        <v>2</v>
      </c>
      <c r="E407" s="1">
        <v>23280</v>
      </c>
      <c r="F407" s="2103" t="s">
        <v>1</v>
      </c>
      <c r="G407" s="2104"/>
      <c r="H407" s="2105"/>
      <c r="I407" s="4">
        <v>180</v>
      </c>
      <c r="J407" s="4"/>
      <c r="K407" s="4"/>
      <c r="L407" s="4"/>
      <c r="M407" s="4"/>
      <c r="N407" s="4"/>
      <c r="O407" s="4"/>
      <c r="P407" s="4"/>
      <c r="Q407" s="4"/>
      <c r="R407" s="4"/>
      <c r="S407" s="2112"/>
      <c r="T407" s="2112"/>
    </row>
    <row r="408" spans="1:55" ht="27" customHeight="1">
      <c r="A408" s="2102"/>
      <c r="B408" s="2102"/>
      <c r="F408" s="2103" t="s">
        <v>0</v>
      </c>
      <c r="G408" s="2104"/>
      <c r="H408" s="2105"/>
      <c r="I408" s="4">
        <v>400</v>
      </c>
      <c r="J408" s="4"/>
      <c r="K408" s="4"/>
      <c r="L408" s="4"/>
      <c r="M408" s="4"/>
      <c r="N408" s="4"/>
      <c r="O408" s="4"/>
      <c r="P408" s="4"/>
      <c r="Q408" s="4"/>
      <c r="R408" s="4"/>
      <c r="S408" s="2112"/>
      <c r="T408" s="2112"/>
    </row>
    <row r="409" spans="1:55" ht="27" customHeight="1">
      <c r="A409" s="2102"/>
      <c r="B409" s="2102"/>
      <c r="F409" s="2103" t="s">
        <v>240</v>
      </c>
      <c r="G409" s="2104"/>
      <c r="H409" s="2105"/>
      <c r="I409" s="4">
        <v>420</v>
      </c>
      <c r="J409" s="4"/>
      <c r="K409" s="4"/>
      <c r="L409" s="4"/>
      <c r="M409" s="4"/>
      <c r="N409" s="4"/>
      <c r="O409" s="4"/>
      <c r="P409" s="4"/>
      <c r="Q409" s="4"/>
      <c r="R409" s="4"/>
      <c r="S409" s="2112"/>
      <c r="T409" s="2112"/>
    </row>
    <row r="410" spans="1:55" ht="27" customHeight="1">
      <c r="A410" s="2102"/>
      <c r="B410" s="2102"/>
      <c r="F410" s="2113" t="s">
        <v>229</v>
      </c>
      <c r="G410" s="2114"/>
      <c r="H410" s="2115"/>
      <c r="I410" s="4">
        <v>484</v>
      </c>
      <c r="J410" s="4"/>
      <c r="K410" s="4"/>
      <c r="L410" s="4"/>
      <c r="M410" s="4"/>
      <c r="N410" s="4"/>
      <c r="O410" s="4"/>
      <c r="P410" s="4"/>
      <c r="Q410" s="4"/>
      <c r="R410" s="4"/>
      <c r="S410" s="2112"/>
      <c r="T410" s="2112"/>
    </row>
    <row r="411" spans="1:55" ht="27" customHeight="1">
      <c r="A411" s="2102"/>
      <c r="B411" s="2102"/>
    </row>
    <row r="412" spans="1:55" ht="27" customHeight="1">
      <c r="A412" s="2102"/>
      <c r="B412" s="2102"/>
    </row>
    <row r="413" spans="1:55" ht="27" customHeight="1">
      <c r="A413" s="2102"/>
      <c r="B413" s="2102"/>
    </row>
    <row r="414" spans="1:55" ht="27" customHeight="1">
      <c r="A414" s="2102"/>
      <c r="B414" s="2102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spans="1:55" ht="27" customHeight="1">
      <c r="A415" s="2102"/>
      <c r="B415" s="2102"/>
    </row>
    <row r="416" spans="1:55" ht="27" customHeight="1">
      <c r="A416" s="2102"/>
      <c r="B416" s="2102"/>
      <c r="C416" s="2102"/>
      <c r="D416" s="2102"/>
      <c r="E416" s="2102"/>
      <c r="F416" s="2102"/>
      <c r="G416" s="210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31" spans="56:56" ht="27" customHeight="1">
      <c r="BD431" s="1">
        <f>SUM(AO431:BC431)</f>
        <v>0</v>
      </c>
    </row>
    <row r="433" spans="59:59" ht="27" customHeight="1">
      <c r="BG433" s="1">
        <f>SUM(AP433:BF433)</f>
        <v>0</v>
      </c>
    </row>
  </sheetData>
  <sheetProtection selectLockedCells="1" selectUnlockedCells="1"/>
  <mergeCells count="638">
    <mergeCell ref="A414:B414"/>
    <mergeCell ref="A415:B415"/>
    <mergeCell ref="A416:G416"/>
    <mergeCell ref="A410:B410"/>
    <mergeCell ref="F410:H410"/>
    <mergeCell ref="S410:T410"/>
    <mergeCell ref="A411:B411"/>
    <mergeCell ref="A412:B412"/>
    <mergeCell ref="A413:B413"/>
    <mergeCell ref="F407:H407"/>
    <mergeCell ref="S407:T407"/>
    <mergeCell ref="A408:B408"/>
    <mergeCell ref="F408:H408"/>
    <mergeCell ref="S408:T408"/>
    <mergeCell ref="A409:B409"/>
    <mergeCell ref="F409:H409"/>
    <mergeCell ref="S409:T409"/>
    <mergeCell ref="A402:G402"/>
    <mergeCell ref="A403:G403"/>
    <mergeCell ref="A404:G404"/>
    <mergeCell ref="A405:G405"/>
    <mergeCell ref="F406:H406"/>
    <mergeCell ref="S406:T406"/>
    <mergeCell ref="A396:G396"/>
    <mergeCell ref="A397:G397"/>
    <mergeCell ref="A398:G398"/>
    <mergeCell ref="A399:G399"/>
    <mergeCell ref="A400:G400"/>
    <mergeCell ref="A401:G401"/>
    <mergeCell ref="A390:G390"/>
    <mergeCell ref="A391:G391"/>
    <mergeCell ref="A392:G392"/>
    <mergeCell ref="A393:G393"/>
    <mergeCell ref="A394:G394"/>
    <mergeCell ref="A395:G395"/>
    <mergeCell ref="A379:B379"/>
    <mergeCell ref="A380:B380"/>
    <mergeCell ref="A381:B381"/>
    <mergeCell ref="A382:B382"/>
    <mergeCell ref="A388:G388"/>
    <mergeCell ref="A389:G389"/>
    <mergeCell ref="A375:B375"/>
    <mergeCell ref="C375:D375"/>
    <mergeCell ref="A376:B376"/>
    <mergeCell ref="C376:D376"/>
    <mergeCell ref="A377:B377"/>
    <mergeCell ref="A378:B378"/>
    <mergeCell ref="A372:B372"/>
    <mergeCell ref="C372:D372"/>
    <mergeCell ref="A373:B373"/>
    <mergeCell ref="C373:D373"/>
    <mergeCell ref="A374:B374"/>
    <mergeCell ref="C374:D374"/>
    <mergeCell ref="A369:B369"/>
    <mergeCell ref="C369:D369"/>
    <mergeCell ref="A370:B370"/>
    <mergeCell ref="C370:D370"/>
    <mergeCell ref="A371:B371"/>
    <mergeCell ref="C371:D371"/>
    <mergeCell ref="A366:B366"/>
    <mergeCell ref="C366:D366"/>
    <mergeCell ref="A367:B367"/>
    <mergeCell ref="C367:D367"/>
    <mergeCell ref="A368:B368"/>
    <mergeCell ref="C368:D368"/>
    <mergeCell ref="A361:G361"/>
    <mergeCell ref="A362:D362"/>
    <mergeCell ref="E362:F362"/>
    <mergeCell ref="A364:B364"/>
    <mergeCell ref="C364:D364"/>
    <mergeCell ref="A365:B365"/>
    <mergeCell ref="C365:D365"/>
    <mergeCell ref="A358:B360"/>
    <mergeCell ref="C358:E358"/>
    <mergeCell ref="F358:G358"/>
    <mergeCell ref="C359:E359"/>
    <mergeCell ref="F359:G359"/>
    <mergeCell ref="C360:E360"/>
    <mergeCell ref="F360:G360"/>
    <mergeCell ref="F351:G351"/>
    <mergeCell ref="A352:G352"/>
    <mergeCell ref="A353:G353"/>
    <mergeCell ref="A354:G354"/>
    <mergeCell ref="A355:B355"/>
    <mergeCell ref="C355:D357"/>
    <mergeCell ref="F355:F357"/>
    <mergeCell ref="A357:B357"/>
    <mergeCell ref="A346:B346"/>
    <mergeCell ref="C346:D348"/>
    <mergeCell ref="F346:F348"/>
    <mergeCell ref="A348:B348"/>
    <mergeCell ref="A349:B351"/>
    <mergeCell ref="C349:E349"/>
    <mergeCell ref="F349:G349"/>
    <mergeCell ref="C350:E350"/>
    <mergeCell ref="F350:G350"/>
    <mergeCell ref="C351:E351"/>
    <mergeCell ref="A343:B345"/>
    <mergeCell ref="C343:E343"/>
    <mergeCell ref="F343:G343"/>
    <mergeCell ref="C344:E344"/>
    <mergeCell ref="F344:G344"/>
    <mergeCell ref="C345:E345"/>
    <mergeCell ref="F345:G345"/>
    <mergeCell ref="C339:E339"/>
    <mergeCell ref="F339:G339"/>
    <mergeCell ref="A340:B340"/>
    <mergeCell ref="C340:D342"/>
    <mergeCell ref="F340:F342"/>
    <mergeCell ref="A342:B342"/>
    <mergeCell ref="A334:B334"/>
    <mergeCell ref="C334:D336"/>
    <mergeCell ref="F334:F336"/>
    <mergeCell ref="A336:B336"/>
    <mergeCell ref="A337:B339"/>
    <mergeCell ref="C337:E337"/>
    <mergeCell ref="F337:G337"/>
    <mergeCell ref="C338:E338"/>
    <mergeCell ref="F338:G338"/>
    <mergeCell ref="A328:B328"/>
    <mergeCell ref="C328:D330"/>
    <mergeCell ref="F328:F330"/>
    <mergeCell ref="A330:B330"/>
    <mergeCell ref="A331:B333"/>
    <mergeCell ref="C331:E331"/>
    <mergeCell ref="F331:G331"/>
    <mergeCell ref="C332:E332"/>
    <mergeCell ref="F332:G332"/>
    <mergeCell ref="C333:E333"/>
    <mergeCell ref="F333:G333"/>
    <mergeCell ref="A325:B327"/>
    <mergeCell ref="C325:E325"/>
    <mergeCell ref="F325:G325"/>
    <mergeCell ref="C326:E326"/>
    <mergeCell ref="F326:G326"/>
    <mergeCell ref="C327:E327"/>
    <mergeCell ref="F327:G327"/>
    <mergeCell ref="C321:E321"/>
    <mergeCell ref="F321:G321"/>
    <mergeCell ref="A322:B322"/>
    <mergeCell ref="C322:D324"/>
    <mergeCell ref="F322:F324"/>
    <mergeCell ref="A324:B324"/>
    <mergeCell ref="A315:G315"/>
    <mergeCell ref="A316:B316"/>
    <mergeCell ref="C316:D318"/>
    <mergeCell ref="F316:F318"/>
    <mergeCell ref="A318:B318"/>
    <mergeCell ref="A319:B321"/>
    <mergeCell ref="C319:E319"/>
    <mergeCell ref="F319:G319"/>
    <mergeCell ref="C320:E320"/>
    <mergeCell ref="F320:G320"/>
    <mergeCell ref="A309:E311"/>
    <mergeCell ref="F309:F311"/>
    <mergeCell ref="A312:B314"/>
    <mergeCell ref="C312:E312"/>
    <mergeCell ref="F312:G312"/>
    <mergeCell ref="C313:E313"/>
    <mergeCell ref="F313:G313"/>
    <mergeCell ref="C314:E314"/>
    <mergeCell ref="F314:G314"/>
    <mergeCell ref="A300:B302"/>
    <mergeCell ref="C300:E300"/>
    <mergeCell ref="F300:G300"/>
    <mergeCell ref="C301:E301"/>
    <mergeCell ref="F301:G301"/>
    <mergeCell ref="A306:B308"/>
    <mergeCell ref="C306:E306"/>
    <mergeCell ref="F306:G306"/>
    <mergeCell ref="C307:E307"/>
    <mergeCell ref="F307:G307"/>
    <mergeCell ref="C308:E308"/>
    <mergeCell ref="F308:G308"/>
    <mergeCell ref="C302:E302"/>
    <mergeCell ref="F302:G302"/>
    <mergeCell ref="A303:B303"/>
    <mergeCell ref="C303:E305"/>
    <mergeCell ref="F303:F305"/>
    <mergeCell ref="A305:B305"/>
    <mergeCell ref="C268:D270"/>
    <mergeCell ref="C271:D273"/>
    <mergeCell ref="C274:D276"/>
    <mergeCell ref="F274:F276"/>
    <mergeCell ref="C277:D279"/>
    <mergeCell ref="F277:F279"/>
    <mergeCell ref="A297:B297"/>
    <mergeCell ref="C297:D299"/>
    <mergeCell ref="F297:F299"/>
    <mergeCell ref="A299:B299"/>
    <mergeCell ref="A291:B291"/>
    <mergeCell ref="C291:E293"/>
    <mergeCell ref="F291:F293"/>
    <mergeCell ref="A293:B293"/>
    <mergeCell ref="A294:B296"/>
    <mergeCell ref="C294:E294"/>
    <mergeCell ref="F294:G294"/>
    <mergeCell ref="C295:E295"/>
    <mergeCell ref="F295:G295"/>
    <mergeCell ref="C296:E296"/>
    <mergeCell ref="F296:G296"/>
    <mergeCell ref="C256:G256"/>
    <mergeCell ref="D257:G257"/>
    <mergeCell ref="D258:G258"/>
    <mergeCell ref="A288:B290"/>
    <mergeCell ref="C288:E288"/>
    <mergeCell ref="F288:G288"/>
    <mergeCell ref="C289:E289"/>
    <mergeCell ref="F289:G289"/>
    <mergeCell ref="C290:E290"/>
    <mergeCell ref="F290:G290"/>
    <mergeCell ref="A280:G280"/>
    <mergeCell ref="A281:G281"/>
    <mergeCell ref="A282:G282"/>
    <mergeCell ref="A285:B285"/>
    <mergeCell ref="C285:E287"/>
    <mergeCell ref="F285:F287"/>
    <mergeCell ref="A287:B287"/>
    <mergeCell ref="A259:B279"/>
    <mergeCell ref="C259:D261"/>
    <mergeCell ref="F259:F261"/>
    <mergeCell ref="C262:D264"/>
    <mergeCell ref="F262:F264"/>
    <mergeCell ref="C265:D267"/>
    <mergeCell ref="F265:F267"/>
    <mergeCell ref="F255:G255"/>
    <mergeCell ref="A244:E246"/>
    <mergeCell ref="F244:F246"/>
    <mergeCell ref="A247:B249"/>
    <mergeCell ref="C247:E247"/>
    <mergeCell ref="F247:G247"/>
    <mergeCell ref="C248:E248"/>
    <mergeCell ref="F248:G248"/>
    <mergeCell ref="C249:E249"/>
    <mergeCell ref="F249:G249"/>
    <mergeCell ref="A250:B250"/>
    <mergeCell ref="C250:E252"/>
    <mergeCell ref="F250:F252"/>
    <mergeCell ref="A252:B252"/>
    <mergeCell ref="A253:B255"/>
    <mergeCell ref="C253:E253"/>
    <mergeCell ref="F253:G253"/>
    <mergeCell ref="C254:E254"/>
    <mergeCell ref="F254:G254"/>
    <mergeCell ref="C255:E255"/>
    <mergeCell ref="A238:E240"/>
    <mergeCell ref="F238:F240"/>
    <mergeCell ref="A241:B243"/>
    <mergeCell ref="C241:E241"/>
    <mergeCell ref="F241:G241"/>
    <mergeCell ref="C242:E242"/>
    <mergeCell ref="F242:G242"/>
    <mergeCell ref="C243:E243"/>
    <mergeCell ref="F243:G243"/>
    <mergeCell ref="A232:E234"/>
    <mergeCell ref="F232:F234"/>
    <mergeCell ref="A235:B237"/>
    <mergeCell ref="C235:E235"/>
    <mergeCell ref="F235:G235"/>
    <mergeCell ref="C236:E236"/>
    <mergeCell ref="F236:G236"/>
    <mergeCell ref="C237:E237"/>
    <mergeCell ref="F237:G237"/>
    <mergeCell ref="A226:E228"/>
    <mergeCell ref="F226:F228"/>
    <mergeCell ref="A229:B231"/>
    <mergeCell ref="C229:E229"/>
    <mergeCell ref="F229:G229"/>
    <mergeCell ref="C230:E230"/>
    <mergeCell ref="F230:G230"/>
    <mergeCell ref="C231:E231"/>
    <mergeCell ref="F231:G231"/>
    <mergeCell ref="C219:G219"/>
    <mergeCell ref="A220:E222"/>
    <mergeCell ref="F220:F222"/>
    <mergeCell ref="A223:B225"/>
    <mergeCell ref="C223:E223"/>
    <mergeCell ref="F223:G223"/>
    <mergeCell ref="C224:E224"/>
    <mergeCell ref="F224:G224"/>
    <mergeCell ref="C225:E225"/>
    <mergeCell ref="F225:G225"/>
    <mergeCell ref="A213:E215"/>
    <mergeCell ref="F213:F215"/>
    <mergeCell ref="A216:B218"/>
    <mergeCell ref="C216:E216"/>
    <mergeCell ref="F216:G216"/>
    <mergeCell ref="C217:E217"/>
    <mergeCell ref="F217:G217"/>
    <mergeCell ref="C218:E218"/>
    <mergeCell ref="F218:G218"/>
    <mergeCell ref="A207:E209"/>
    <mergeCell ref="F207:F209"/>
    <mergeCell ref="A210:B212"/>
    <mergeCell ref="C210:E210"/>
    <mergeCell ref="F210:G210"/>
    <mergeCell ref="C211:E211"/>
    <mergeCell ref="F211:G211"/>
    <mergeCell ref="C212:E212"/>
    <mergeCell ref="F212:G212"/>
    <mergeCell ref="A201:B201"/>
    <mergeCell ref="C201:D203"/>
    <mergeCell ref="F201:F203"/>
    <mergeCell ref="A203:B203"/>
    <mergeCell ref="A204:B206"/>
    <mergeCell ref="C204:E204"/>
    <mergeCell ref="F204:G204"/>
    <mergeCell ref="C205:E205"/>
    <mergeCell ref="F205:G205"/>
    <mergeCell ref="C206:E206"/>
    <mergeCell ref="F206:G206"/>
    <mergeCell ref="A195:G195"/>
    <mergeCell ref="A196:G196"/>
    <mergeCell ref="A198:B200"/>
    <mergeCell ref="C198:E198"/>
    <mergeCell ref="F198:G198"/>
    <mergeCell ref="C199:E199"/>
    <mergeCell ref="F199:G199"/>
    <mergeCell ref="C200:E200"/>
    <mergeCell ref="F200:G200"/>
    <mergeCell ref="A187:B187"/>
    <mergeCell ref="C187:D189"/>
    <mergeCell ref="F187:F189"/>
    <mergeCell ref="A189:B189"/>
    <mergeCell ref="A190:B192"/>
    <mergeCell ref="C190:E190"/>
    <mergeCell ref="F190:G190"/>
    <mergeCell ref="C191:E191"/>
    <mergeCell ref="F191:G191"/>
    <mergeCell ref="C192:E192"/>
    <mergeCell ref="F192:G192"/>
    <mergeCell ref="A184:B186"/>
    <mergeCell ref="C184:E184"/>
    <mergeCell ref="F184:G184"/>
    <mergeCell ref="C185:E185"/>
    <mergeCell ref="F185:G185"/>
    <mergeCell ref="C186:E186"/>
    <mergeCell ref="F186:G186"/>
    <mergeCell ref="F177:G177"/>
    <mergeCell ref="C178:G178"/>
    <mergeCell ref="C179:G179"/>
    <mergeCell ref="C180:G180"/>
    <mergeCell ref="A181:B181"/>
    <mergeCell ref="C181:D183"/>
    <mergeCell ref="F181:F183"/>
    <mergeCell ref="A183:B183"/>
    <mergeCell ref="A172:B172"/>
    <mergeCell ref="C172:E174"/>
    <mergeCell ref="F172:F174"/>
    <mergeCell ref="A174:B174"/>
    <mergeCell ref="A175:B177"/>
    <mergeCell ref="C175:E175"/>
    <mergeCell ref="F175:G175"/>
    <mergeCell ref="C176:E176"/>
    <mergeCell ref="F176:G176"/>
    <mergeCell ref="C177:E177"/>
    <mergeCell ref="A166:E168"/>
    <mergeCell ref="F166:F168"/>
    <mergeCell ref="A169:B171"/>
    <mergeCell ref="C169:E169"/>
    <mergeCell ref="F169:G169"/>
    <mergeCell ref="C170:E170"/>
    <mergeCell ref="F170:G170"/>
    <mergeCell ref="C171:E171"/>
    <mergeCell ref="F171:G171"/>
    <mergeCell ref="A160:E162"/>
    <mergeCell ref="F160:F162"/>
    <mergeCell ref="A163:B165"/>
    <mergeCell ref="C163:E163"/>
    <mergeCell ref="F163:G163"/>
    <mergeCell ref="C164:E164"/>
    <mergeCell ref="F164:G164"/>
    <mergeCell ref="C165:E165"/>
    <mergeCell ref="F165:G165"/>
    <mergeCell ref="A153:B153"/>
    <mergeCell ref="C153:E155"/>
    <mergeCell ref="F153:F155"/>
    <mergeCell ref="A155:B155"/>
    <mergeCell ref="A156:B158"/>
    <mergeCell ref="C156:E156"/>
    <mergeCell ref="F156:G156"/>
    <mergeCell ref="C157:E157"/>
    <mergeCell ref="F157:G157"/>
    <mergeCell ref="C158:E158"/>
    <mergeCell ref="F158:G158"/>
    <mergeCell ref="A150:B152"/>
    <mergeCell ref="C150:E150"/>
    <mergeCell ref="F150:G150"/>
    <mergeCell ref="C151:E151"/>
    <mergeCell ref="F151:G151"/>
    <mergeCell ref="C152:E152"/>
    <mergeCell ref="F152:G152"/>
    <mergeCell ref="C146:E146"/>
    <mergeCell ref="F146:G146"/>
    <mergeCell ref="A147:B147"/>
    <mergeCell ref="C147:E149"/>
    <mergeCell ref="F147:F149"/>
    <mergeCell ref="A149:B149"/>
    <mergeCell ref="A141:B141"/>
    <mergeCell ref="C141:E143"/>
    <mergeCell ref="F141:F143"/>
    <mergeCell ref="A143:B143"/>
    <mergeCell ref="A144:B146"/>
    <mergeCell ref="C144:E144"/>
    <mergeCell ref="F144:G144"/>
    <mergeCell ref="C145:E145"/>
    <mergeCell ref="F145:G145"/>
    <mergeCell ref="A134:B134"/>
    <mergeCell ref="C134:D136"/>
    <mergeCell ref="F134:F136"/>
    <mergeCell ref="A136:B136"/>
    <mergeCell ref="A137:B139"/>
    <mergeCell ref="C137:E137"/>
    <mergeCell ref="F137:G137"/>
    <mergeCell ref="C138:E138"/>
    <mergeCell ref="F138:G138"/>
    <mergeCell ref="C139:E139"/>
    <mergeCell ref="F139:G139"/>
    <mergeCell ref="A128:E130"/>
    <mergeCell ref="F128:F130"/>
    <mergeCell ref="A131:B133"/>
    <mergeCell ref="C131:E131"/>
    <mergeCell ref="F131:G131"/>
    <mergeCell ref="C132:E132"/>
    <mergeCell ref="F132:G132"/>
    <mergeCell ref="C133:E133"/>
    <mergeCell ref="F133:G133"/>
    <mergeCell ref="A122:E124"/>
    <mergeCell ref="F122:F124"/>
    <mergeCell ref="A125:B127"/>
    <mergeCell ref="C125:E125"/>
    <mergeCell ref="F125:G125"/>
    <mergeCell ref="C126:E126"/>
    <mergeCell ref="F126:G126"/>
    <mergeCell ref="C127:E127"/>
    <mergeCell ref="F127:G127"/>
    <mergeCell ref="A115:E117"/>
    <mergeCell ref="F115:F117"/>
    <mergeCell ref="A118:B120"/>
    <mergeCell ref="C118:E118"/>
    <mergeCell ref="F118:G118"/>
    <mergeCell ref="C119:E119"/>
    <mergeCell ref="F119:G119"/>
    <mergeCell ref="C120:E120"/>
    <mergeCell ref="F120:G120"/>
    <mergeCell ref="F111:G111"/>
    <mergeCell ref="A112:B114"/>
    <mergeCell ref="C112:E112"/>
    <mergeCell ref="F112:G112"/>
    <mergeCell ref="C113:E113"/>
    <mergeCell ref="F113:G113"/>
    <mergeCell ref="C114:E114"/>
    <mergeCell ref="F114:G114"/>
    <mergeCell ref="F105:G105"/>
    <mergeCell ref="C106:G106"/>
    <mergeCell ref="D107:G107"/>
    <mergeCell ref="D108:G108"/>
    <mergeCell ref="A109:B111"/>
    <mergeCell ref="C109:E109"/>
    <mergeCell ref="F109:G109"/>
    <mergeCell ref="C110:E110"/>
    <mergeCell ref="F110:G110"/>
    <mergeCell ref="C111:E111"/>
    <mergeCell ref="C100:E102"/>
    <mergeCell ref="F100:F102"/>
    <mergeCell ref="A102:B102"/>
    <mergeCell ref="A103:B105"/>
    <mergeCell ref="C103:E103"/>
    <mergeCell ref="F103:G103"/>
    <mergeCell ref="C104:E104"/>
    <mergeCell ref="F104:G104"/>
    <mergeCell ref="C105:E105"/>
    <mergeCell ref="A94:B94"/>
    <mergeCell ref="C94:E96"/>
    <mergeCell ref="F94:F96"/>
    <mergeCell ref="A96:B96"/>
    <mergeCell ref="A97:B99"/>
    <mergeCell ref="C97:E97"/>
    <mergeCell ref="F97:G97"/>
    <mergeCell ref="C98:E98"/>
    <mergeCell ref="F98:G98"/>
    <mergeCell ref="C99:E99"/>
    <mergeCell ref="F99:G99"/>
    <mergeCell ref="A88:E90"/>
    <mergeCell ref="F88:F90"/>
    <mergeCell ref="A91:B93"/>
    <mergeCell ref="C91:E91"/>
    <mergeCell ref="F91:G91"/>
    <mergeCell ref="C92:E92"/>
    <mergeCell ref="F92:G92"/>
    <mergeCell ref="C93:E93"/>
    <mergeCell ref="F93:G93"/>
    <mergeCell ref="A82:E84"/>
    <mergeCell ref="F82:F84"/>
    <mergeCell ref="A85:B87"/>
    <mergeCell ref="C85:E85"/>
    <mergeCell ref="F85:G85"/>
    <mergeCell ref="C86:E86"/>
    <mergeCell ref="F86:G86"/>
    <mergeCell ref="C87:E87"/>
    <mergeCell ref="F87:G87"/>
    <mergeCell ref="A76:E78"/>
    <mergeCell ref="F76:F78"/>
    <mergeCell ref="A79:B81"/>
    <mergeCell ref="C79:E79"/>
    <mergeCell ref="F79:G79"/>
    <mergeCell ref="C80:E80"/>
    <mergeCell ref="F80:G80"/>
    <mergeCell ref="C81:E81"/>
    <mergeCell ref="F81:G81"/>
    <mergeCell ref="A70:E72"/>
    <mergeCell ref="F70:F72"/>
    <mergeCell ref="A73:B75"/>
    <mergeCell ref="C73:E73"/>
    <mergeCell ref="F73:G73"/>
    <mergeCell ref="C74:E74"/>
    <mergeCell ref="F74:G74"/>
    <mergeCell ref="C75:E75"/>
    <mergeCell ref="F75:G75"/>
    <mergeCell ref="A64:E66"/>
    <mergeCell ref="F64:F66"/>
    <mergeCell ref="A67:B69"/>
    <mergeCell ref="C67:E67"/>
    <mergeCell ref="F67:G67"/>
    <mergeCell ref="C68:E68"/>
    <mergeCell ref="F68:G68"/>
    <mergeCell ref="C69:E69"/>
    <mergeCell ref="F69:G69"/>
    <mergeCell ref="A58:B58"/>
    <mergeCell ref="C58:E60"/>
    <mergeCell ref="F58:F60"/>
    <mergeCell ref="A60:B60"/>
    <mergeCell ref="A61:B63"/>
    <mergeCell ref="C61:E61"/>
    <mergeCell ref="F61:G61"/>
    <mergeCell ref="C62:E62"/>
    <mergeCell ref="F62:G62"/>
    <mergeCell ref="C63:E63"/>
    <mergeCell ref="F63:G63"/>
    <mergeCell ref="A55:B57"/>
    <mergeCell ref="C55:E55"/>
    <mergeCell ref="F55:G55"/>
    <mergeCell ref="C56:E56"/>
    <mergeCell ref="F56:G56"/>
    <mergeCell ref="C57:E57"/>
    <mergeCell ref="F57:G57"/>
    <mergeCell ref="C50:E50"/>
    <mergeCell ref="F50:G50"/>
    <mergeCell ref="A52:B52"/>
    <mergeCell ref="C52:E54"/>
    <mergeCell ref="F52:F54"/>
    <mergeCell ref="A54:B54"/>
    <mergeCell ref="A45:B45"/>
    <mergeCell ref="C45:D47"/>
    <mergeCell ref="F45:F47"/>
    <mergeCell ref="A47:B47"/>
    <mergeCell ref="A48:B50"/>
    <mergeCell ref="C48:E48"/>
    <mergeCell ref="F48:G48"/>
    <mergeCell ref="C49:E49"/>
    <mergeCell ref="F49:G49"/>
    <mergeCell ref="A39:B39"/>
    <mergeCell ref="C39:E41"/>
    <mergeCell ref="F39:F41"/>
    <mergeCell ref="A41:B41"/>
    <mergeCell ref="A42:B44"/>
    <mergeCell ref="C42:E42"/>
    <mergeCell ref="F42:G42"/>
    <mergeCell ref="C43:E43"/>
    <mergeCell ref="F43:G43"/>
    <mergeCell ref="C44:E44"/>
    <mergeCell ref="F44:G44"/>
    <mergeCell ref="A33:E35"/>
    <mergeCell ref="F33:F35"/>
    <mergeCell ref="A36:B38"/>
    <mergeCell ref="C36:E36"/>
    <mergeCell ref="F36:G36"/>
    <mergeCell ref="C37:E37"/>
    <mergeCell ref="F37:G37"/>
    <mergeCell ref="C38:E38"/>
    <mergeCell ref="F38:G38"/>
    <mergeCell ref="A27:E29"/>
    <mergeCell ref="F27:F29"/>
    <mergeCell ref="A30:B32"/>
    <mergeCell ref="C30:E30"/>
    <mergeCell ref="F30:G30"/>
    <mergeCell ref="C31:E31"/>
    <mergeCell ref="F31:G31"/>
    <mergeCell ref="C32:E32"/>
    <mergeCell ref="F32:G32"/>
    <mergeCell ref="A21:E23"/>
    <mergeCell ref="F21:F23"/>
    <mergeCell ref="A24:B26"/>
    <mergeCell ref="C24:E24"/>
    <mergeCell ref="F24:G24"/>
    <mergeCell ref="C25:E25"/>
    <mergeCell ref="F25:G25"/>
    <mergeCell ref="C26:E26"/>
    <mergeCell ref="F26:G26"/>
    <mergeCell ref="A15:B15"/>
    <mergeCell ref="C15:E17"/>
    <mergeCell ref="F15:F17"/>
    <mergeCell ref="A17:B17"/>
    <mergeCell ref="A18:B20"/>
    <mergeCell ref="C18:E18"/>
    <mergeCell ref="F18:G18"/>
    <mergeCell ref="C19:E19"/>
    <mergeCell ref="F19:G19"/>
    <mergeCell ref="C20:E20"/>
    <mergeCell ref="F20:G20"/>
    <mergeCell ref="A9:B9"/>
    <mergeCell ref="C9:E11"/>
    <mergeCell ref="F9:F11"/>
    <mergeCell ref="A11:B11"/>
    <mergeCell ref="A12:B14"/>
    <mergeCell ref="C12:E12"/>
    <mergeCell ref="F12:G12"/>
    <mergeCell ref="C13:E13"/>
    <mergeCell ref="F13:G13"/>
    <mergeCell ref="C14:E14"/>
    <mergeCell ref="F14:G14"/>
    <mergeCell ref="AI4:AJ5"/>
    <mergeCell ref="AK4:AL5"/>
    <mergeCell ref="AM4:AN5"/>
    <mergeCell ref="U5:Z5"/>
    <mergeCell ref="AB5:AG5"/>
    <mergeCell ref="A7:E8"/>
    <mergeCell ref="F7:F8"/>
    <mergeCell ref="C3:E3"/>
    <mergeCell ref="AB3:AG3"/>
    <mergeCell ref="AI3:AJ3"/>
    <mergeCell ref="AK3:AL3"/>
    <mergeCell ref="AM3:AN3"/>
    <mergeCell ref="A4:A5"/>
    <mergeCell ref="B4:B5"/>
    <mergeCell ref="C4:E5"/>
    <mergeCell ref="G4:R5"/>
    <mergeCell ref="AB4:AG4"/>
  </mergeCells>
  <phoneticPr fontId="3"/>
  <printOptions horizontalCentered="1" verticalCentered="1"/>
  <pageMargins left="0.25" right="0.25" top="0.75" bottom="0.75" header="0.3" footer="0.3"/>
  <pageSetup paperSize="8" scale="33" firstPageNumber="4294963191" orientation="portrait" copies="2" r:id="rId1"/>
  <headerFooter alignWithMargins="0"/>
  <rowBreaks count="1" manualBreakCount="1">
    <brk id="179" max="16383" man="1"/>
  </rowBreaks>
  <colBreaks count="1" manualBreakCount="1">
    <brk id="55" max="27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E88E-725F-4D92-983A-FCC7FACE0FEF}">
  <sheetPr codeName="Sheet3">
    <tabColor indexed="52"/>
    <pageSetUpPr fitToPage="1"/>
  </sheetPr>
  <dimension ref="A1:BM407"/>
  <sheetViews>
    <sheetView showZeros="0" view="pageBreakPreview" zoomScale="40" zoomScaleNormal="75" zoomScaleSheetLayoutView="40" workbookViewId="0">
      <pane xSplit="7" ySplit="9" topLeftCell="J10" activePane="bottomRight" state="frozen"/>
      <selection activeCell="S101" sqref="S101"/>
      <selection pane="topRight" activeCell="S101" sqref="S101"/>
      <selection pane="bottomLeft" activeCell="S101" sqref="S101"/>
      <selection pane="bottomRight" activeCell="Y78" sqref="Y78"/>
    </sheetView>
  </sheetViews>
  <sheetFormatPr defaultColWidth="8.88671875" defaultRowHeight="24.75" customHeight="1"/>
  <cols>
    <col min="1" max="2" width="11.21875" style="385" customWidth="1"/>
    <col min="3" max="4" width="8.88671875" style="385" customWidth="1"/>
    <col min="5" max="5" width="20.6640625" style="385" customWidth="1"/>
    <col min="6" max="7" width="8.88671875" style="385" customWidth="1"/>
    <col min="8" max="10" width="13.6640625" style="385" customWidth="1"/>
    <col min="11" max="12" width="13.88671875" style="385" customWidth="1"/>
    <col min="13" max="13" width="13.6640625" style="385" customWidth="1"/>
    <col min="14" max="15" width="13.88671875" style="385" customWidth="1"/>
    <col min="16" max="37" width="13.6640625" style="385" customWidth="1"/>
    <col min="38" max="52" width="13.6640625" style="385" hidden="1" customWidth="1"/>
    <col min="53" max="53" width="13.6640625" style="385" customWidth="1"/>
    <col min="54" max="54" width="3.6640625" style="385" hidden="1" customWidth="1"/>
    <col min="55" max="55" width="21.109375" style="385" customWidth="1"/>
    <col min="56" max="256" width="8.88671875" style="385"/>
    <col min="257" max="258" width="11.21875" style="385" customWidth="1"/>
    <col min="259" max="260" width="8.88671875" style="385"/>
    <col min="261" max="261" width="20.6640625" style="385" customWidth="1"/>
    <col min="262" max="263" width="8.88671875" style="385"/>
    <col min="264" max="266" width="13.6640625" style="385" customWidth="1"/>
    <col min="267" max="268" width="13.88671875" style="385" customWidth="1"/>
    <col min="269" max="269" width="13.6640625" style="385" customWidth="1"/>
    <col min="270" max="271" width="13.88671875" style="385" customWidth="1"/>
    <col min="272" max="293" width="13.6640625" style="385" customWidth="1"/>
    <col min="294" max="308" width="0" style="385" hidden="1" customWidth="1"/>
    <col min="309" max="309" width="13.6640625" style="385" customWidth="1"/>
    <col min="310" max="310" width="3.6640625" style="385" customWidth="1"/>
    <col min="311" max="311" width="21.109375" style="385" customWidth="1"/>
    <col min="312" max="512" width="8.88671875" style="385"/>
    <col min="513" max="514" width="11.21875" style="385" customWidth="1"/>
    <col min="515" max="516" width="8.88671875" style="385"/>
    <col min="517" max="517" width="20.6640625" style="385" customWidth="1"/>
    <col min="518" max="519" width="8.88671875" style="385"/>
    <col min="520" max="522" width="13.6640625" style="385" customWidth="1"/>
    <col min="523" max="524" width="13.88671875" style="385" customWidth="1"/>
    <col min="525" max="525" width="13.6640625" style="385" customWidth="1"/>
    <col min="526" max="527" width="13.88671875" style="385" customWidth="1"/>
    <col min="528" max="549" width="13.6640625" style="385" customWidth="1"/>
    <col min="550" max="564" width="0" style="385" hidden="1" customWidth="1"/>
    <col min="565" max="565" width="13.6640625" style="385" customWidth="1"/>
    <col min="566" max="566" width="3.6640625" style="385" customWidth="1"/>
    <col min="567" max="567" width="21.109375" style="385" customWidth="1"/>
    <col min="568" max="768" width="8.88671875" style="385"/>
    <col min="769" max="770" width="11.21875" style="385" customWidth="1"/>
    <col min="771" max="772" width="8.88671875" style="385"/>
    <col min="773" max="773" width="20.6640625" style="385" customWidth="1"/>
    <col min="774" max="775" width="8.88671875" style="385"/>
    <col min="776" max="778" width="13.6640625" style="385" customWidth="1"/>
    <col min="779" max="780" width="13.88671875" style="385" customWidth="1"/>
    <col min="781" max="781" width="13.6640625" style="385" customWidth="1"/>
    <col min="782" max="783" width="13.88671875" style="385" customWidth="1"/>
    <col min="784" max="805" width="13.6640625" style="385" customWidth="1"/>
    <col min="806" max="820" width="0" style="385" hidden="1" customWidth="1"/>
    <col min="821" max="821" width="13.6640625" style="385" customWidth="1"/>
    <col min="822" max="822" width="3.6640625" style="385" customWidth="1"/>
    <col min="823" max="823" width="21.109375" style="385" customWidth="1"/>
    <col min="824" max="1024" width="8.88671875" style="385"/>
    <col min="1025" max="1026" width="11.21875" style="385" customWidth="1"/>
    <col min="1027" max="1028" width="8.88671875" style="385"/>
    <col min="1029" max="1029" width="20.6640625" style="385" customWidth="1"/>
    <col min="1030" max="1031" width="8.88671875" style="385"/>
    <col min="1032" max="1034" width="13.6640625" style="385" customWidth="1"/>
    <col min="1035" max="1036" width="13.88671875" style="385" customWidth="1"/>
    <col min="1037" max="1037" width="13.6640625" style="385" customWidth="1"/>
    <col min="1038" max="1039" width="13.88671875" style="385" customWidth="1"/>
    <col min="1040" max="1061" width="13.6640625" style="385" customWidth="1"/>
    <col min="1062" max="1076" width="0" style="385" hidden="1" customWidth="1"/>
    <col min="1077" max="1077" width="13.6640625" style="385" customWidth="1"/>
    <col min="1078" max="1078" width="3.6640625" style="385" customWidth="1"/>
    <col min="1079" max="1079" width="21.109375" style="385" customWidth="1"/>
    <col min="1080" max="1280" width="8.88671875" style="385"/>
    <col min="1281" max="1282" width="11.21875" style="385" customWidth="1"/>
    <col min="1283" max="1284" width="8.88671875" style="385"/>
    <col min="1285" max="1285" width="20.6640625" style="385" customWidth="1"/>
    <col min="1286" max="1287" width="8.88671875" style="385"/>
    <col min="1288" max="1290" width="13.6640625" style="385" customWidth="1"/>
    <col min="1291" max="1292" width="13.88671875" style="385" customWidth="1"/>
    <col min="1293" max="1293" width="13.6640625" style="385" customWidth="1"/>
    <col min="1294" max="1295" width="13.88671875" style="385" customWidth="1"/>
    <col min="1296" max="1317" width="13.6640625" style="385" customWidth="1"/>
    <col min="1318" max="1332" width="0" style="385" hidden="1" customWidth="1"/>
    <col min="1333" max="1333" width="13.6640625" style="385" customWidth="1"/>
    <col min="1334" max="1334" width="3.6640625" style="385" customWidth="1"/>
    <col min="1335" max="1335" width="21.109375" style="385" customWidth="1"/>
    <col min="1336" max="1536" width="8.88671875" style="385"/>
    <col min="1537" max="1538" width="11.21875" style="385" customWidth="1"/>
    <col min="1539" max="1540" width="8.88671875" style="385"/>
    <col min="1541" max="1541" width="20.6640625" style="385" customWidth="1"/>
    <col min="1542" max="1543" width="8.88671875" style="385"/>
    <col min="1544" max="1546" width="13.6640625" style="385" customWidth="1"/>
    <col min="1547" max="1548" width="13.88671875" style="385" customWidth="1"/>
    <col min="1549" max="1549" width="13.6640625" style="385" customWidth="1"/>
    <col min="1550" max="1551" width="13.88671875" style="385" customWidth="1"/>
    <col min="1552" max="1573" width="13.6640625" style="385" customWidth="1"/>
    <col min="1574" max="1588" width="0" style="385" hidden="1" customWidth="1"/>
    <col min="1589" max="1589" width="13.6640625" style="385" customWidth="1"/>
    <col min="1590" max="1590" width="3.6640625" style="385" customWidth="1"/>
    <col min="1591" max="1591" width="21.109375" style="385" customWidth="1"/>
    <col min="1592" max="1792" width="8.88671875" style="385"/>
    <col min="1793" max="1794" width="11.21875" style="385" customWidth="1"/>
    <col min="1795" max="1796" width="8.88671875" style="385"/>
    <col min="1797" max="1797" width="20.6640625" style="385" customWidth="1"/>
    <col min="1798" max="1799" width="8.88671875" style="385"/>
    <col min="1800" max="1802" width="13.6640625" style="385" customWidth="1"/>
    <col min="1803" max="1804" width="13.88671875" style="385" customWidth="1"/>
    <col min="1805" max="1805" width="13.6640625" style="385" customWidth="1"/>
    <col min="1806" max="1807" width="13.88671875" style="385" customWidth="1"/>
    <col min="1808" max="1829" width="13.6640625" style="385" customWidth="1"/>
    <col min="1830" max="1844" width="0" style="385" hidden="1" customWidth="1"/>
    <col min="1845" max="1845" width="13.6640625" style="385" customWidth="1"/>
    <col min="1846" max="1846" width="3.6640625" style="385" customWidth="1"/>
    <col min="1847" max="1847" width="21.109375" style="385" customWidth="1"/>
    <col min="1848" max="2048" width="8.88671875" style="385"/>
    <col min="2049" max="2050" width="11.21875" style="385" customWidth="1"/>
    <col min="2051" max="2052" width="8.88671875" style="385"/>
    <col min="2053" max="2053" width="20.6640625" style="385" customWidth="1"/>
    <col min="2054" max="2055" width="8.88671875" style="385"/>
    <col min="2056" max="2058" width="13.6640625" style="385" customWidth="1"/>
    <col min="2059" max="2060" width="13.88671875" style="385" customWidth="1"/>
    <col min="2061" max="2061" width="13.6640625" style="385" customWidth="1"/>
    <col min="2062" max="2063" width="13.88671875" style="385" customWidth="1"/>
    <col min="2064" max="2085" width="13.6640625" style="385" customWidth="1"/>
    <col min="2086" max="2100" width="0" style="385" hidden="1" customWidth="1"/>
    <col min="2101" max="2101" width="13.6640625" style="385" customWidth="1"/>
    <col min="2102" max="2102" width="3.6640625" style="385" customWidth="1"/>
    <col min="2103" max="2103" width="21.109375" style="385" customWidth="1"/>
    <col min="2104" max="2304" width="8.88671875" style="385"/>
    <col min="2305" max="2306" width="11.21875" style="385" customWidth="1"/>
    <col min="2307" max="2308" width="8.88671875" style="385"/>
    <col min="2309" max="2309" width="20.6640625" style="385" customWidth="1"/>
    <col min="2310" max="2311" width="8.88671875" style="385"/>
    <col min="2312" max="2314" width="13.6640625" style="385" customWidth="1"/>
    <col min="2315" max="2316" width="13.88671875" style="385" customWidth="1"/>
    <col min="2317" max="2317" width="13.6640625" style="385" customWidth="1"/>
    <col min="2318" max="2319" width="13.88671875" style="385" customWidth="1"/>
    <col min="2320" max="2341" width="13.6640625" style="385" customWidth="1"/>
    <col min="2342" max="2356" width="0" style="385" hidden="1" customWidth="1"/>
    <col min="2357" max="2357" width="13.6640625" style="385" customWidth="1"/>
    <col min="2358" max="2358" width="3.6640625" style="385" customWidth="1"/>
    <col min="2359" max="2359" width="21.109375" style="385" customWidth="1"/>
    <col min="2360" max="2560" width="8.88671875" style="385"/>
    <col min="2561" max="2562" width="11.21875" style="385" customWidth="1"/>
    <col min="2563" max="2564" width="8.88671875" style="385"/>
    <col min="2565" max="2565" width="20.6640625" style="385" customWidth="1"/>
    <col min="2566" max="2567" width="8.88671875" style="385"/>
    <col min="2568" max="2570" width="13.6640625" style="385" customWidth="1"/>
    <col min="2571" max="2572" width="13.88671875" style="385" customWidth="1"/>
    <col min="2573" max="2573" width="13.6640625" style="385" customWidth="1"/>
    <col min="2574" max="2575" width="13.88671875" style="385" customWidth="1"/>
    <col min="2576" max="2597" width="13.6640625" style="385" customWidth="1"/>
    <col min="2598" max="2612" width="0" style="385" hidden="1" customWidth="1"/>
    <col min="2613" max="2613" width="13.6640625" style="385" customWidth="1"/>
    <col min="2614" max="2614" width="3.6640625" style="385" customWidth="1"/>
    <col min="2615" max="2615" width="21.109375" style="385" customWidth="1"/>
    <col min="2616" max="2816" width="8.88671875" style="385"/>
    <col min="2817" max="2818" width="11.21875" style="385" customWidth="1"/>
    <col min="2819" max="2820" width="8.88671875" style="385"/>
    <col min="2821" max="2821" width="20.6640625" style="385" customWidth="1"/>
    <col min="2822" max="2823" width="8.88671875" style="385"/>
    <col min="2824" max="2826" width="13.6640625" style="385" customWidth="1"/>
    <col min="2827" max="2828" width="13.88671875" style="385" customWidth="1"/>
    <col min="2829" max="2829" width="13.6640625" style="385" customWidth="1"/>
    <col min="2830" max="2831" width="13.88671875" style="385" customWidth="1"/>
    <col min="2832" max="2853" width="13.6640625" style="385" customWidth="1"/>
    <col min="2854" max="2868" width="0" style="385" hidden="1" customWidth="1"/>
    <col min="2869" max="2869" width="13.6640625" style="385" customWidth="1"/>
    <col min="2870" max="2870" width="3.6640625" style="385" customWidth="1"/>
    <col min="2871" max="2871" width="21.109375" style="385" customWidth="1"/>
    <col min="2872" max="3072" width="8.88671875" style="385"/>
    <col min="3073" max="3074" width="11.21875" style="385" customWidth="1"/>
    <col min="3075" max="3076" width="8.88671875" style="385"/>
    <col min="3077" max="3077" width="20.6640625" style="385" customWidth="1"/>
    <col min="3078" max="3079" width="8.88671875" style="385"/>
    <col min="3080" max="3082" width="13.6640625" style="385" customWidth="1"/>
    <col min="3083" max="3084" width="13.88671875" style="385" customWidth="1"/>
    <col min="3085" max="3085" width="13.6640625" style="385" customWidth="1"/>
    <col min="3086" max="3087" width="13.88671875" style="385" customWidth="1"/>
    <col min="3088" max="3109" width="13.6640625" style="385" customWidth="1"/>
    <col min="3110" max="3124" width="0" style="385" hidden="1" customWidth="1"/>
    <col min="3125" max="3125" width="13.6640625" style="385" customWidth="1"/>
    <col min="3126" max="3126" width="3.6640625" style="385" customWidth="1"/>
    <col min="3127" max="3127" width="21.109375" style="385" customWidth="1"/>
    <col min="3128" max="3328" width="8.88671875" style="385"/>
    <col min="3329" max="3330" width="11.21875" style="385" customWidth="1"/>
    <col min="3331" max="3332" width="8.88671875" style="385"/>
    <col min="3333" max="3333" width="20.6640625" style="385" customWidth="1"/>
    <col min="3334" max="3335" width="8.88671875" style="385"/>
    <col min="3336" max="3338" width="13.6640625" style="385" customWidth="1"/>
    <col min="3339" max="3340" width="13.88671875" style="385" customWidth="1"/>
    <col min="3341" max="3341" width="13.6640625" style="385" customWidth="1"/>
    <col min="3342" max="3343" width="13.88671875" style="385" customWidth="1"/>
    <col min="3344" max="3365" width="13.6640625" style="385" customWidth="1"/>
    <col min="3366" max="3380" width="0" style="385" hidden="1" customWidth="1"/>
    <col min="3381" max="3381" width="13.6640625" style="385" customWidth="1"/>
    <col min="3382" max="3382" width="3.6640625" style="385" customWidth="1"/>
    <col min="3383" max="3383" width="21.109375" style="385" customWidth="1"/>
    <col min="3384" max="3584" width="8.88671875" style="385"/>
    <col min="3585" max="3586" width="11.21875" style="385" customWidth="1"/>
    <col min="3587" max="3588" width="8.88671875" style="385"/>
    <col min="3589" max="3589" width="20.6640625" style="385" customWidth="1"/>
    <col min="3590" max="3591" width="8.88671875" style="385"/>
    <col min="3592" max="3594" width="13.6640625" style="385" customWidth="1"/>
    <col min="3595" max="3596" width="13.88671875" style="385" customWidth="1"/>
    <col min="3597" max="3597" width="13.6640625" style="385" customWidth="1"/>
    <col min="3598" max="3599" width="13.88671875" style="385" customWidth="1"/>
    <col min="3600" max="3621" width="13.6640625" style="385" customWidth="1"/>
    <col min="3622" max="3636" width="0" style="385" hidden="1" customWidth="1"/>
    <col min="3637" max="3637" width="13.6640625" style="385" customWidth="1"/>
    <col min="3638" max="3638" width="3.6640625" style="385" customWidth="1"/>
    <col min="3639" max="3639" width="21.109375" style="385" customWidth="1"/>
    <col min="3640" max="3840" width="8.88671875" style="385"/>
    <col min="3841" max="3842" width="11.21875" style="385" customWidth="1"/>
    <col min="3843" max="3844" width="8.88671875" style="385"/>
    <col min="3845" max="3845" width="20.6640625" style="385" customWidth="1"/>
    <col min="3846" max="3847" width="8.88671875" style="385"/>
    <col min="3848" max="3850" width="13.6640625" style="385" customWidth="1"/>
    <col min="3851" max="3852" width="13.88671875" style="385" customWidth="1"/>
    <col min="3853" max="3853" width="13.6640625" style="385" customWidth="1"/>
    <col min="3854" max="3855" width="13.88671875" style="385" customWidth="1"/>
    <col min="3856" max="3877" width="13.6640625" style="385" customWidth="1"/>
    <col min="3878" max="3892" width="0" style="385" hidden="1" customWidth="1"/>
    <col min="3893" max="3893" width="13.6640625" style="385" customWidth="1"/>
    <col min="3894" max="3894" width="3.6640625" style="385" customWidth="1"/>
    <col min="3895" max="3895" width="21.109375" style="385" customWidth="1"/>
    <col min="3896" max="4096" width="8.88671875" style="385"/>
    <col min="4097" max="4098" width="11.21875" style="385" customWidth="1"/>
    <col min="4099" max="4100" width="8.88671875" style="385"/>
    <col min="4101" max="4101" width="20.6640625" style="385" customWidth="1"/>
    <col min="4102" max="4103" width="8.88671875" style="385"/>
    <col min="4104" max="4106" width="13.6640625" style="385" customWidth="1"/>
    <col min="4107" max="4108" width="13.88671875" style="385" customWidth="1"/>
    <col min="4109" max="4109" width="13.6640625" style="385" customWidth="1"/>
    <col min="4110" max="4111" width="13.88671875" style="385" customWidth="1"/>
    <col min="4112" max="4133" width="13.6640625" style="385" customWidth="1"/>
    <col min="4134" max="4148" width="0" style="385" hidden="1" customWidth="1"/>
    <col min="4149" max="4149" width="13.6640625" style="385" customWidth="1"/>
    <col min="4150" max="4150" width="3.6640625" style="385" customWidth="1"/>
    <col min="4151" max="4151" width="21.109375" style="385" customWidth="1"/>
    <col min="4152" max="4352" width="8.88671875" style="385"/>
    <col min="4353" max="4354" width="11.21875" style="385" customWidth="1"/>
    <col min="4355" max="4356" width="8.88671875" style="385"/>
    <col min="4357" max="4357" width="20.6640625" style="385" customWidth="1"/>
    <col min="4358" max="4359" width="8.88671875" style="385"/>
    <col min="4360" max="4362" width="13.6640625" style="385" customWidth="1"/>
    <col min="4363" max="4364" width="13.88671875" style="385" customWidth="1"/>
    <col min="4365" max="4365" width="13.6640625" style="385" customWidth="1"/>
    <col min="4366" max="4367" width="13.88671875" style="385" customWidth="1"/>
    <col min="4368" max="4389" width="13.6640625" style="385" customWidth="1"/>
    <col min="4390" max="4404" width="0" style="385" hidden="1" customWidth="1"/>
    <col min="4405" max="4405" width="13.6640625" style="385" customWidth="1"/>
    <col min="4406" max="4406" width="3.6640625" style="385" customWidth="1"/>
    <col min="4407" max="4407" width="21.109375" style="385" customWidth="1"/>
    <col min="4408" max="4608" width="8.88671875" style="385"/>
    <col min="4609" max="4610" width="11.21875" style="385" customWidth="1"/>
    <col min="4611" max="4612" width="8.88671875" style="385"/>
    <col min="4613" max="4613" width="20.6640625" style="385" customWidth="1"/>
    <col min="4614" max="4615" width="8.88671875" style="385"/>
    <col min="4616" max="4618" width="13.6640625" style="385" customWidth="1"/>
    <col min="4619" max="4620" width="13.88671875" style="385" customWidth="1"/>
    <col min="4621" max="4621" width="13.6640625" style="385" customWidth="1"/>
    <col min="4622" max="4623" width="13.88671875" style="385" customWidth="1"/>
    <col min="4624" max="4645" width="13.6640625" style="385" customWidth="1"/>
    <col min="4646" max="4660" width="0" style="385" hidden="1" customWidth="1"/>
    <col min="4661" max="4661" width="13.6640625" style="385" customWidth="1"/>
    <col min="4662" max="4662" width="3.6640625" style="385" customWidth="1"/>
    <col min="4663" max="4663" width="21.109375" style="385" customWidth="1"/>
    <col min="4664" max="4864" width="8.88671875" style="385"/>
    <col min="4865" max="4866" width="11.21875" style="385" customWidth="1"/>
    <col min="4867" max="4868" width="8.88671875" style="385"/>
    <col min="4869" max="4869" width="20.6640625" style="385" customWidth="1"/>
    <col min="4870" max="4871" width="8.88671875" style="385"/>
    <col min="4872" max="4874" width="13.6640625" style="385" customWidth="1"/>
    <col min="4875" max="4876" width="13.88671875" style="385" customWidth="1"/>
    <col min="4877" max="4877" width="13.6640625" style="385" customWidth="1"/>
    <col min="4878" max="4879" width="13.88671875" style="385" customWidth="1"/>
    <col min="4880" max="4901" width="13.6640625" style="385" customWidth="1"/>
    <col min="4902" max="4916" width="0" style="385" hidden="1" customWidth="1"/>
    <col min="4917" max="4917" width="13.6640625" style="385" customWidth="1"/>
    <col min="4918" max="4918" width="3.6640625" style="385" customWidth="1"/>
    <col min="4919" max="4919" width="21.109375" style="385" customWidth="1"/>
    <col min="4920" max="5120" width="8.88671875" style="385"/>
    <col min="5121" max="5122" width="11.21875" style="385" customWidth="1"/>
    <col min="5123" max="5124" width="8.88671875" style="385"/>
    <col min="5125" max="5125" width="20.6640625" style="385" customWidth="1"/>
    <col min="5126" max="5127" width="8.88671875" style="385"/>
    <col min="5128" max="5130" width="13.6640625" style="385" customWidth="1"/>
    <col min="5131" max="5132" width="13.88671875" style="385" customWidth="1"/>
    <col min="5133" max="5133" width="13.6640625" style="385" customWidth="1"/>
    <col min="5134" max="5135" width="13.88671875" style="385" customWidth="1"/>
    <col min="5136" max="5157" width="13.6640625" style="385" customWidth="1"/>
    <col min="5158" max="5172" width="0" style="385" hidden="1" customWidth="1"/>
    <col min="5173" max="5173" width="13.6640625" style="385" customWidth="1"/>
    <col min="5174" max="5174" width="3.6640625" style="385" customWidth="1"/>
    <col min="5175" max="5175" width="21.109375" style="385" customWidth="1"/>
    <col min="5176" max="5376" width="8.88671875" style="385"/>
    <col min="5377" max="5378" width="11.21875" style="385" customWidth="1"/>
    <col min="5379" max="5380" width="8.88671875" style="385"/>
    <col min="5381" max="5381" width="20.6640625" style="385" customWidth="1"/>
    <col min="5382" max="5383" width="8.88671875" style="385"/>
    <col min="5384" max="5386" width="13.6640625" style="385" customWidth="1"/>
    <col min="5387" max="5388" width="13.88671875" style="385" customWidth="1"/>
    <col min="5389" max="5389" width="13.6640625" style="385" customWidth="1"/>
    <col min="5390" max="5391" width="13.88671875" style="385" customWidth="1"/>
    <col min="5392" max="5413" width="13.6640625" style="385" customWidth="1"/>
    <col min="5414" max="5428" width="0" style="385" hidden="1" customWidth="1"/>
    <col min="5429" max="5429" width="13.6640625" style="385" customWidth="1"/>
    <col min="5430" max="5430" width="3.6640625" style="385" customWidth="1"/>
    <col min="5431" max="5431" width="21.109375" style="385" customWidth="1"/>
    <col min="5432" max="5632" width="8.88671875" style="385"/>
    <col min="5633" max="5634" width="11.21875" style="385" customWidth="1"/>
    <col min="5635" max="5636" width="8.88671875" style="385"/>
    <col min="5637" max="5637" width="20.6640625" style="385" customWidth="1"/>
    <col min="5638" max="5639" width="8.88671875" style="385"/>
    <col min="5640" max="5642" width="13.6640625" style="385" customWidth="1"/>
    <col min="5643" max="5644" width="13.88671875" style="385" customWidth="1"/>
    <col min="5645" max="5645" width="13.6640625" style="385" customWidth="1"/>
    <col min="5646" max="5647" width="13.88671875" style="385" customWidth="1"/>
    <col min="5648" max="5669" width="13.6640625" style="385" customWidth="1"/>
    <col min="5670" max="5684" width="0" style="385" hidden="1" customWidth="1"/>
    <col min="5685" max="5685" width="13.6640625" style="385" customWidth="1"/>
    <col min="5686" max="5686" width="3.6640625" style="385" customWidth="1"/>
    <col min="5687" max="5687" width="21.109375" style="385" customWidth="1"/>
    <col min="5688" max="5888" width="8.88671875" style="385"/>
    <col min="5889" max="5890" width="11.21875" style="385" customWidth="1"/>
    <col min="5891" max="5892" width="8.88671875" style="385"/>
    <col min="5893" max="5893" width="20.6640625" style="385" customWidth="1"/>
    <col min="5894" max="5895" width="8.88671875" style="385"/>
    <col min="5896" max="5898" width="13.6640625" style="385" customWidth="1"/>
    <col min="5899" max="5900" width="13.88671875" style="385" customWidth="1"/>
    <col min="5901" max="5901" width="13.6640625" style="385" customWidth="1"/>
    <col min="5902" max="5903" width="13.88671875" style="385" customWidth="1"/>
    <col min="5904" max="5925" width="13.6640625" style="385" customWidth="1"/>
    <col min="5926" max="5940" width="0" style="385" hidden="1" customWidth="1"/>
    <col min="5941" max="5941" width="13.6640625" style="385" customWidth="1"/>
    <col min="5942" max="5942" width="3.6640625" style="385" customWidth="1"/>
    <col min="5943" max="5943" width="21.109375" style="385" customWidth="1"/>
    <col min="5944" max="6144" width="8.88671875" style="385"/>
    <col min="6145" max="6146" width="11.21875" style="385" customWidth="1"/>
    <col min="6147" max="6148" width="8.88671875" style="385"/>
    <col min="6149" max="6149" width="20.6640625" style="385" customWidth="1"/>
    <col min="6150" max="6151" width="8.88671875" style="385"/>
    <col min="6152" max="6154" width="13.6640625" style="385" customWidth="1"/>
    <col min="6155" max="6156" width="13.88671875" style="385" customWidth="1"/>
    <col min="6157" max="6157" width="13.6640625" style="385" customWidth="1"/>
    <col min="6158" max="6159" width="13.88671875" style="385" customWidth="1"/>
    <col min="6160" max="6181" width="13.6640625" style="385" customWidth="1"/>
    <col min="6182" max="6196" width="0" style="385" hidden="1" customWidth="1"/>
    <col min="6197" max="6197" width="13.6640625" style="385" customWidth="1"/>
    <col min="6198" max="6198" width="3.6640625" style="385" customWidth="1"/>
    <col min="6199" max="6199" width="21.109375" style="385" customWidth="1"/>
    <col min="6200" max="6400" width="8.88671875" style="385"/>
    <col min="6401" max="6402" width="11.21875" style="385" customWidth="1"/>
    <col min="6403" max="6404" width="8.88671875" style="385"/>
    <col min="6405" max="6405" width="20.6640625" style="385" customWidth="1"/>
    <col min="6406" max="6407" width="8.88671875" style="385"/>
    <col min="6408" max="6410" width="13.6640625" style="385" customWidth="1"/>
    <col min="6411" max="6412" width="13.88671875" style="385" customWidth="1"/>
    <col min="6413" max="6413" width="13.6640625" style="385" customWidth="1"/>
    <col min="6414" max="6415" width="13.88671875" style="385" customWidth="1"/>
    <col min="6416" max="6437" width="13.6640625" style="385" customWidth="1"/>
    <col min="6438" max="6452" width="0" style="385" hidden="1" customWidth="1"/>
    <col min="6453" max="6453" width="13.6640625" style="385" customWidth="1"/>
    <col min="6454" max="6454" width="3.6640625" style="385" customWidth="1"/>
    <col min="6455" max="6455" width="21.109375" style="385" customWidth="1"/>
    <col min="6456" max="6656" width="8.88671875" style="385"/>
    <col min="6657" max="6658" width="11.21875" style="385" customWidth="1"/>
    <col min="6659" max="6660" width="8.88671875" style="385"/>
    <col min="6661" max="6661" width="20.6640625" style="385" customWidth="1"/>
    <col min="6662" max="6663" width="8.88671875" style="385"/>
    <col min="6664" max="6666" width="13.6640625" style="385" customWidth="1"/>
    <col min="6667" max="6668" width="13.88671875" style="385" customWidth="1"/>
    <col min="6669" max="6669" width="13.6640625" style="385" customWidth="1"/>
    <col min="6670" max="6671" width="13.88671875" style="385" customWidth="1"/>
    <col min="6672" max="6693" width="13.6640625" style="385" customWidth="1"/>
    <col min="6694" max="6708" width="0" style="385" hidden="1" customWidth="1"/>
    <col min="6709" max="6709" width="13.6640625" style="385" customWidth="1"/>
    <col min="6710" max="6710" width="3.6640625" style="385" customWidth="1"/>
    <col min="6711" max="6711" width="21.109375" style="385" customWidth="1"/>
    <col min="6712" max="6912" width="8.88671875" style="385"/>
    <col min="6913" max="6914" width="11.21875" style="385" customWidth="1"/>
    <col min="6915" max="6916" width="8.88671875" style="385"/>
    <col min="6917" max="6917" width="20.6640625" style="385" customWidth="1"/>
    <col min="6918" max="6919" width="8.88671875" style="385"/>
    <col min="6920" max="6922" width="13.6640625" style="385" customWidth="1"/>
    <col min="6923" max="6924" width="13.88671875" style="385" customWidth="1"/>
    <col min="6925" max="6925" width="13.6640625" style="385" customWidth="1"/>
    <col min="6926" max="6927" width="13.88671875" style="385" customWidth="1"/>
    <col min="6928" max="6949" width="13.6640625" style="385" customWidth="1"/>
    <col min="6950" max="6964" width="0" style="385" hidden="1" customWidth="1"/>
    <col min="6965" max="6965" width="13.6640625" style="385" customWidth="1"/>
    <col min="6966" max="6966" width="3.6640625" style="385" customWidth="1"/>
    <col min="6967" max="6967" width="21.109375" style="385" customWidth="1"/>
    <col min="6968" max="7168" width="8.88671875" style="385"/>
    <col min="7169" max="7170" width="11.21875" style="385" customWidth="1"/>
    <col min="7171" max="7172" width="8.88671875" style="385"/>
    <col min="7173" max="7173" width="20.6640625" style="385" customWidth="1"/>
    <col min="7174" max="7175" width="8.88671875" style="385"/>
    <col min="7176" max="7178" width="13.6640625" style="385" customWidth="1"/>
    <col min="7179" max="7180" width="13.88671875" style="385" customWidth="1"/>
    <col min="7181" max="7181" width="13.6640625" style="385" customWidth="1"/>
    <col min="7182" max="7183" width="13.88671875" style="385" customWidth="1"/>
    <col min="7184" max="7205" width="13.6640625" style="385" customWidth="1"/>
    <col min="7206" max="7220" width="0" style="385" hidden="1" customWidth="1"/>
    <col min="7221" max="7221" width="13.6640625" style="385" customWidth="1"/>
    <col min="7222" max="7222" width="3.6640625" style="385" customWidth="1"/>
    <col min="7223" max="7223" width="21.109375" style="385" customWidth="1"/>
    <col min="7224" max="7424" width="8.88671875" style="385"/>
    <col min="7425" max="7426" width="11.21875" style="385" customWidth="1"/>
    <col min="7427" max="7428" width="8.88671875" style="385"/>
    <col min="7429" max="7429" width="20.6640625" style="385" customWidth="1"/>
    <col min="7430" max="7431" width="8.88671875" style="385"/>
    <col min="7432" max="7434" width="13.6640625" style="385" customWidth="1"/>
    <col min="7435" max="7436" width="13.88671875" style="385" customWidth="1"/>
    <col min="7437" max="7437" width="13.6640625" style="385" customWidth="1"/>
    <col min="7438" max="7439" width="13.88671875" style="385" customWidth="1"/>
    <col min="7440" max="7461" width="13.6640625" style="385" customWidth="1"/>
    <col min="7462" max="7476" width="0" style="385" hidden="1" customWidth="1"/>
    <col min="7477" max="7477" width="13.6640625" style="385" customWidth="1"/>
    <col min="7478" max="7478" width="3.6640625" style="385" customWidth="1"/>
    <col min="7479" max="7479" width="21.109375" style="385" customWidth="1"/>
    <col min="7480" max="7680" width="8.88671875" style="385"/>
    <col min="7681" max="7682" width="11.21875" style="385" customWidth="1"/>
    <col min="7683" max="7684" width="8.88671875" style="385"/>
    <col min="7685" max="7685" width="20.6640625" style="385" customWidth="1"/>
    <col min="7686" max="7687" width="8.88671875" style="385"/>
    <col min="7688" max="7690" width="13.6640625" style="385" customWidth="1"/>
    <col min="7691" max="7692" width="13.88671875" style="385" customWidth="1"/>
    <col min="7693" max="7693" width="13.6640625" style="385" customWidth="1"/>
    <col min="7694" max="7695" width="13.88671875" style="385" customWidth="1"/>
    <col min="7696" max="7717" width="13.6640625" style="385" customWidth="1"/>
    <col min="7718" max="7732" width="0" style="385" hidden="1" customWidth="1"/>
    <col min="7733" max="7733" width="13.6640625" style="385" customWidth="1"/>
    <col min="7734" max="7734" width="3.6640625" style="385" customWidth="1"/>
    <col min="7735" max="7735" width="21.109375" style="385" customWidth="1"/>
    <col min="7736" max="7936" width="8.88671875" style="385"/>
    <col min="7937" max="7938" width="11.21875" style="385" customWidth="1"/>
    <col min="7939" max="7940" width="8.88671875" style="385"/>
    <col min="7941" max="7941" width="20.6640625" style="385" customWidth="1"/>
    <col min="7942" max="7943" width="8.88671875" style="385"/>
    <col min="7944" max="7946" width="13.6640625" style="385" customWidth="1"/>
    <col min="7947" max="7948" width="13.88671875" style="385" customWidth="1"/>
    <col min="7949" max="7949" width="13.6640625" style="385" customWidth="1"/>
    <col min="7950" max="7951" width="13.88671875" style="385" customWidth="1"/>
    <col min="7952" max="7973" width="13.6640625" style="385" customWidth="1"/>
    <col min="7974" max="7988" width="0" style="385" hidden="1" customWidth="1"/>
    <col min="7989" max="7989" width="13.6640625" style="385" customWidth="1"/>
    <col min="7990" max="7990" width="3.6640625" style="385" customWidth="1"/>
    <col min="7991" max="7991" width="21.109375" style="385" customWidth="1"/>
    <col min="7992" max="8192" width="8.88671875" style="385"/>
    <col min="8193" max="8194" width="11.21875" style="385" customWidth="1"/>
    <col min="8195" max="8196" width="8.88671875" style="385"/>
    <col min="8197" max="8197" width="20.6640625" style="385" customWidth="1"/>
    <col min="8198" max="8199" width="8.88671875" style="385"/>
    <col min="8200" max="8202" width="13.6640625" style="385" customWidth="1"/>
    <col min="8203" max="8204" width="13.88671875" style="385" customWidth="1"/>
    <col min="8205" max="8205" width="13.6640625" style="385" customWidth="1"/>
    <col min="8206" max="8207" width="13.88671875" style="385" customWidth="1"/>
    <col min="8208" max="8229" width="13.6640625" style="385" customWidth="1"/>
    <col min="8230" max="8244" width="0" style="385" hidden="1" customWidth="1"/>
    <col min="8245" max="8245" width="13.6640625" style="385" customWidth="1"/>
    <col min="8246" max="8246" width="3.6640625" style="385" customWidth="1"/>
    <col min="8247" max="8247" width="21.109375" style="385" customWidth="1"/>
    <col min="8248" max="8448" width="8.88671875" style="385"/>
    <col min="8449" max="8450" width="11.21875" style="385" customWidth="1"/>
    <col min="8451" max="8452" width="8.88671875" style="385"/>
    <col min="8453" max="8453" width="20.6640625" style="385" customWidth="1"/>
    <col min="8454" max="8455" width="8.88671875" style="385"/>
    <col min="8456" max="8458" width="13.6640625" style="385" customWidth="1"/>
    <col min="8459" max="8460" width="13.88671875" style="385" customWidth="1"/>
    <col min="8461" max="8461" width="13.6640625" style="385" customWidth="1"/>
    <col min="8462" max="8463" width="13.88671875" style="385" customWidth="1"/>
    <col min="8464" max="8485" width="13.6640625" style="385" customWidth="1"/>
    <col min="8486" max="8500" width="0" style="385" hidden="1" customWidth="1"/>
    <col min="8501" max="8501" width="13.6640625" style="385" customWidth="1"/>
    <col min="8502" max="8502" width="3.6640625" style="385" customWidth="1"/>
    <col min="8503" max="8503" width="21.109375" style="385" customWidth="1"/>
    <col min="8504" max="8704" width="8.88671875" style="385"/>
    <col min="8705" max="8706" width="11.21875" style="385" customWidth="1"/>
    <col min="8707" max="8708" width="8.88671875" style="385"/>
    <col min="8709" max="8709" width="20.6640625" style="385" customWidth="1"/>
    <col min="8710" max="8711" width="8.88671875" style="385"/>
    <col min="8712" max="8714" width="13.6640625" style="385" customWidth="1"/>
    <col min="8715" max="8716" width="13.88671875" style="385" customWidth="1"/>
    <col min="8717" max="8717" width="13.6640625" style="385" customWidth="1"/>
    <col min="8718" max="8719" width="13.88671875" style="385" customWidth="1"/>
    <col min="8720" max="8741" width="13.6640625" style="385" customWidth="1"/>
    <col min="8742" max="8756" width="0" style="385" hidden="1" customWidth="1"/>
    <col min="8757" max="8757" width="13.6640625" style="385" customWidth="1"/>
    <col min="8758" max="8758" width="3.6640625" style="385" customWidth="1"/>
    <col min="8759" max="8759" width="21.109375" style="385" customWidth="1"/>
    <col min="8760" max="8960" width="8.88671875" style="385"/>
    <col min="8961" max="8962" width="11.21875" style="385" customWidth="1"/>
    <col min="8963" max="8964" width="8.88671875" style="385"/>
    <col min="8965" max="8965" width="20.6640625" style="385" customWidth="1"/>
    <col min="8966" max="8967" width="8.88671875" style="385"/>
    <col min="8968" max="8970" width="13.6640625" style="385" customWidth="1"/>
    <col min="8971" max="8972" width="13.88671875" style="385" customWidth="1"/>
    <col min="8973" max="8973" width="13.6640625" style="385" customWidth="1"/>
    <col min="8974" max="8975" width="13.88671875" style="385" customWidth="1"/>
    <col min="8976" max="8997" width="13.6640625" style="385" customWidth="1"/>
    <col min="8998" max="9012" width="0" style="385" hidden="1" customWidth="1"/>
    <col min="9013" max="9013" width="13.6640625" style="385" customWidth="1"/>
    <col min="9014" max="9014" width="3.6640625" style="385" customWidth="1"/>
    <col min="9015" max="9015" width="21.109375" style="385" customWidth="1"/>
    <col min="9016" max="9216" width="8.88671875" style="385"/>
    <col min="9217" max="9218" width="11.21875" style="385" customWidth="1"/>
    <col min="9219" max="9220" width="8.88671875" style="385"/>
    <col min="9221" max="9221" width="20.6640625" style="385" customWidth="1"/>
    <col min="9222" max="9223" width="8.88671875" style="385"/>
    <col min="9224" max="9226" width="13.6640625" style="385" customWidth="1"/>
    <col min="9227" max="9228" width="13.88671875" style="385" customWidth="1"/>
    <col min="9229" max="9229" width="13.6640625" style="385" customWidth="1"/>
    <col min="9230" max="9231" width="13.88671875" style="385" customWidth="1"/>
    <col min="9232" max="9253" width="13.6640625" style="385" customWidth="1"/>
    <col min="9254" max="9268" width="0" style="385" hidden="1" customWidth="1"/>
    <col min="9269" max="9269" width="13.6640625" style="385" customWidth="1"/>
    <col min="9270" max="9270" width="3.6640625" style="385" customWidth="1"/>
    <col min="9271" max="9271" width="21.109375" style="385" customWidth="1"/>
    <col min="9272" max="9472" width="8.88671875" style="385"/>
    <col min="9473" max="9474" width="11.21875" style="385" customWidth="1"/>
    <col min="9475" max="9476" width="8.88671875" style="385"/>
    <col min="9477" max="9477" width="20.6640625" style="385" customWidth="1"/>
    <col min="9478" max="9479" width="8.88671875" style="385"/>
    <col min="9480" max="9482" width="13.6640625" style="385" customWidth="1"/>
    <col min="9483" max="9484" width="13.88671875" style="385" customWidth="1"/>
    <col min="9485" max="9485" width="13.6640625" style="385" customWidth="1"/>
    <col min="9486" max="9487" width="13.88671875" style="385" customWidth="1"/>
    <col min="9488" max="9509" width="13.6640625" style="385" customWidth="1"/>
    <col min="9510" max="9524" width="0" style="385" hidden="1" customWidth="1"/>
    <col min="9525" max="9525" width="13.6640625" style="385" customWidth="1"/>
    <col min="9526" max="9526" width="3.6640625" style="385" customWidth="1"/>
    <col min="9527" max="9527" width="21.109375" style="385" customWidth="1"/>
    <col min="9528" max="9728" width="8.88671875" style="385"/>
    <col min="9729" max="9730" width="11.21875" style="385" customWidth="1"/>
    <col min="9731" max="9732" width="8.88671875" style="385"/>
    <col min="9733" max="9733" width="20.6640625" style="385" customWidth="1"/>
    <col min="9734" max="9735" width="8.88671875" style="385"/>
    <col min="9736" max="9738" width="13.6640625" style="385" customWidth="1"/>
    <col min="9739" max="9740" width="13.88671875" style="385" customWidth="1"/>
    <col min="9741" max="9741" width="13.6640625" style="385" customWidth="1"/>
    <col min="9742" max="9743" width="13.88671875" style="385" customWidth="1"/>
    <col min="9744" max="9765" width="13.6640625" style="385" customWidth="1"/>
    <col min="9766" max="9780" width="0" style="385" hidden="1" customWidth="1"/>
    <col min="9781" max="9781" width="13.6640625" style="385" customWidth="1"/>
    <col min="9782" max="9782" width="3.6640625" style="385" customWidth="1"/>
    <col min="9783" max="9783" width="21.109375" style="385" customWidth="1"/>
    <col min="9784" max="9984" width="8.88671875" style="385"/>
    <col min="9985" max="9986" width="11.21875" style="385" customWidth="1"/>
    <col min="9987" max="9988" width="8.88671875" style="385"/>
    <col min="9989" max="9989" width="20.6640625" style="385" customWidth="1"/>
    <col min="9990" max="9991" width="8.88671875" style="385"/>
    <col min="9992" max="9994" width="13.6640625" style="385" customWidth="1"/>
    <col min="9995" max="9996" width="13.88671875" style="385" customWidth="1"/>
    <col min="9997" max="9997" width="13.6640625" style="385" customWidth="1"/>
    <col min="9998" max="9999" width="13.88671875" style="385" customWidth="1"/>
    <col min="10000" max="10021" width="13.6640625" style="385" customWidth="1"/>
    <col min="10022" max="10036" width="0" style="385" hidden="1" customWidth="1"/>
    <col min="10037" max="10037" width="13.6640625" style="385" customWidth="1"/>
    <col min="10038" max="10038" width="3.6640625" style="385" customWidth="1"/>
    <col min="10039" max="10039" width="21.109375" style="385" customWidth="1"/>
    <col min="10040" max="10240" width="8.88671875" style="385"/>
    <col min="10241" max="10242" width="11.21875" style="385" customWidth="1"/>
    <col min="10243" max="10244" width="8.88671875" style="385"/>
    <col min="10245" max="10245" width="20.6640625" style="385" customWidth="1"/>
    <col min="10246" max="10247" width="8.88671875" style="385"/>
    <col min="10248" max="10250" width="13.6640625" style="385" customWidth="1"/>
    <col min="10251" max="10252" width="13.88671875" style="385" customWidth="1"/>
    <col min="10253" max="10253" width="13.6640625" style="385" customWidth="1"/>
    <col min="10254" max="10255" width="13.88671875" style="385" customWidth="1"/>
    <col min="10256" max="10277" width="13.6640625" style="385" customWidth="1"/>
    <col min="10278" max="10292" width="0" style="385" hidden="1" customWidth="1"/>
    <col min="10293" max="10293" width="13.6640625" style="385" customWidth="1"/>
    <col min="10294" max="10294" width="3.6640625" style="385" customWidth="1"/>
    <col min="10295" max="10295" width="21.109375" style="385" customWidth="1"/>
    <col min="10296" max="10496" width="8.88671875" style="385"/>
    <col min="10497" max="10498" width="11.21875" style="385" customWidth="1"/>
    <col min="10499" max="10500" width="8.88671875" style="385"/>
    <col min="10501" max="10501" width="20.6640625" style="385" customWidth="1"/>
    <col min="10502" max="10503" width="8.88671875" style="385"/>
    <col min="10504" max="10506" width="13.6640625" style="385" customWidth="1"/>
    <col min="10507" max="10508" width="13.88671875" style="385" customWidth="1"/>
    <col min="10509" max="10509" width="13.6640625" style="385" customWidth="1"/>
    <col min="10510" max="10511" width="13.88671875" style="385" customWidth="1"/>
    <col min="10512" max="10533" width="13.6640625" style="385" customWidth="1"/>
    <col min="10534" max="10548" width="0" style="385" hidden="1" customWidth="1"/>
    <col min="10549" max="10549" width="13.6640625" style="385" customWidth="1"/>
    <col min="10550" max="10550" width="3.6640625" style="385" customWidth="1"/>
    <col min="10551" max="10551" width="21.109375" style="385" customWidth="1"/>
    <col min="10552" max="10752" width="8.88671875" style="385"/>
    <col min="10753" max="10754" width="11.21875" style="385" customWidth="1"/>
    <col min="10755" max="10756" width="8.88671875" style="385"/>
    <col min="10757" max="10757" width="20.6640625" style="385" customWidth="1"/>
    <col min="10758" max="10759" width="8.88671875" style="385"/>
    <col min="10760" max="10762" width="13.6640625" style="385" customWidth="1"/>
    <col min="10763" max="10764" width="13.88671875" style="385" customWidth="1"/>
    <col min="10765" max="10765" width="13.6640625" style="385" customWidth="1"/>
    <col min="10766" max="10767" width="13.88671875" style="385" customWidth="1"/>
    <col min="10768" max="10789" width="13.6640625" style="385" customWidth="1"/>
    <col min="10790" max="10804" width="0" style="385" hidden="1" customWidth="1"/>
    <col min="10805" max="10805" width="13.6640625" style="385" customWidth="1"/>
    <col min="10806" max="10806" width="3.6640625" style="385" customWidth="1"/>
    <col min="10807" max="10807" width="21.109375" style="385" customWidth="1"/>
    <col min="10808" max="11008" width="8.88671875" style="385"/>
    <col min="11009" max="11010" width="11.21875" style="385" customWidth="1"/>
    <col min="11011" max="11012" width="8.88671875" style="385"/>
    <col min="11013" max="11013" width="20.6640625" style="385" customWidth="1"/>
    <col min="11014" max="11015" width="8.88671875" style="385"/>
    <col min="11016" max="11018" width="13.6640625" style="385" customWidth="1"/>
    <col min="11019" max="11020" width="13.88671875" style="385" customWidth="1"/>
    <col min="11021" max="11021" width="13.6640625" style="385" customWidth="1"/>
    <col min="11022" max="11023" width="13.88671875" style="385" customWidth="1"/>
    <col min="11024" max="11045" width="13.6640625" style="385" customWidth="1"/>
    <col min="11046" max="11060" width="0" style="385" hidden="1" customWidth="1"/>
    <col min="11061" max="11061" width="13.6640625" style="385" customWidth="1"/>
    <col min="11062" max="11062" width="3.6640625" style="385" customWidth="1"/>
    <col min="11063" max="11063" width="21.109375" style="385" customWidth="1"/>
    <col min="11064" max="11264" width="8.88671875" style="385"/>
    <col min="11265" max="11266" width="11.21875" style="385" customWidth="1"/>
    <col min="11267" max="11268" width="8.88671875" style="385"/>
    <col min="11269" max="11269" width="20.6640625" style="385" customWidth="1"/>
    <col min="11270" max="11271" width="8.88671875" style="385"/>
    <col min="11272" max="11274" width="13.6640625" style="385" customWidth="1"/>
    <col min="11275" max="11276" width="13.88671875" style="385" customWidth="1"/>
    <col min="11277" max="11277" width="13.6640625" style="385" customWidth="1"/>
    <col min="11278" max="11279" width="13.88671875" style="385" customWidth="1"/>
    <col min="11280" max="11301" width="13.6640625" style="385" customWidth="1"/>
    <col min="11302" max="11316" width="0" style="385" hidden="1" customWidth="1"/>
    <col min="11317" max="11317" width="13.6640625" style="385" customWidth="1"/>
    <col min="11318" max="11318" width="3.6640625" style="385" customWidth="1"/>
    <col min="11319" max="11319" width="21.109375" style="385" customWidth="1"/>
    <col min="11320" max="11520" width="8.88671875" style="385"/>
    <col min="11521" max="11522" width="11.21875" style="385" customWidth="1"/>
    <col min="11523" max="11524" width="8.88671875" style="385"/>
    <col min="11525" max="11525" width="20.6640625" style="385" customWidth="1"/>
    <col min="11526" max="11527" width="8.88671875" style="385"/>
    <col min="11528" max="11530" width="13.6640625" style="385" customWidth="1"/>
    <col min="11531" max="11532" width="13.88671875" style="385" customWidth="1"/>
    <col min="11533" max="11533" width="13.6640625" style="385" customWidth="1"/>
    <col min="11534" max="11535" width="13.88671875" style="385" customWidth="1"/>
    <col min="11536" max="11557" width="13.6640625" style="385" customWidth="1"/>
    <col min="11558" max="11572" width="0" style="385" hidden="1" customWidth="1"/>
    <col min="11573" max="11573" width="13.6640625" style="385" customWidth="1"/>
    <col min="11574" max="11574" width="3.6640625" style="385" customWidth="1"/>
    <col min="11575" max="11575" width="21.109375" style="385" customWidth="1"/>
    <col min="11576" max="11776" width="8.88671875" style="385"/>
    <col min="11777" max="11778" width="11.21875" style="385" customWidth="1"/>
    <col min="11779" max="11780" width="8.88671875" style="385"/>
    <col min="11781" max="11781" width="20.6640625" style="385" customWidth="1"/>
    <col min="11782" max="11783" width="8.88671875" style="385"/>
    <col min="11784" max="11786" width="13.6640625" style="385" customWidth="1"/>
    <col min="11787" max="11788" width="13.88671875" style="385" customWidth="1"/>
    <col min="11789" max="11789" width="13.6640625" style="385" customWidth="1"/>
    <col min="11790" max="11791" width="13.88671875" style="385" customWidth="1"/>
    <col min="11792" max="11813" width="13.6640625" style="385" customWidth="1"/>
    <col min="11814" max="11828" width="0" style="385" hidden="1" customWidth="1"/>
    <col min="11829" max="11829" width="13.6640625" style="385" customWidth="1"/>
    <col min="11830" max="11830" width="3.6640625" style="385" customWidth="1"/>
    <col min="11831" max="11831" width="21.109375" style="385" customWidth="1"/>
    <col min="11832" max="12032" width="8.88671875" style="385"/>
    <col min="12033" max="12034" width="11.21875" style="385" customWidth="1"/>
    <col min="12035" max="12036" width="8.88671875" style="385"/>
    <col min="12037" max="12037" width="20.6640625" style="385" customWidth="1"/>
    <col min="12038" max="12039" width="8.88671875" style="385"/>
    <col min="12040" max="12042" width="13.6640625" style="385" customWidth="1"/>
    <col min="12043" max="12044" width="13.88671875" style="385" customWidth="1"/>
    <col min="12045" max="12045" width="13.6640625" style="385" customWidth="1"/>
    <col min="12046" max="12047" width="13.88671875" style="385" customWidth="1"/>
    <col min="12048" max="12069" width="13.6640625" style="385" customWidth="1"/>
    <col min="12070" max="12084" width="0" style="385" hidden="1" customWidth="1"/>
    <col min="12085" max="12085" width="13.6640625" style="385" customWidth="1"/>
    <col min="12086" max="12086" width="3.6640625" style="385" customWidth="1"/>
    <col min="12087" max="12087" width="21.109375" style="385" customWidth="1"/>
    <col min="12088" max="12288" width="8.88671875" style="385"/>
    <col min="12289" max="12290" width="11.21875" style="385" customWidth="1"/>
    <col min="12291" max="12292" width="8.88671875" style="385"/>
    <col min="12293" max="12293" width="20.6640625" style="385" customWidth="1"/>
    <col min="12294" max="12295" width="8.88671875" style="385"/>
    <col min="12296" max="12298" width="13.6640625" style="385" customWidth="1"/>
    <col min="12299" max="12300" width="13.88671875" style="385" customWidth="1"/>
    <col min="12301" max="12301" width="13.6640625" style="385" customWidth="1"/>
    <col min="12302" max="12303" width="13.88671875" style="385" customWidth="1"/>
    <col min="12304" max="12325" width="13.6640625" style="385" customWidth="1"/>
    <col min="12326" max="12340" width="0" style="385" hidden="1" customWidth="1"/>
    <col min="12341" max="12341" width="13.6640625" style="385" customWidth="1"/>
    <col min="12342" max="12342" width="3.6640625" style="385" customWidth="1"/>
    <col min="12343" max="12343" width="21.109375" style="385" customWidth="1"/>
    <col min="12344" max="12544" width="8.88671875" style="385"/>
    <col min="12545" max="12546" width="11.21875" style="385" customWidth="1"/>
    <col min="12547" max="12548" width="8.88671875" style="385"/>
    <col min="12549" max="12549" width="20.6640625" style="385" customWidth="1"/>
    <col min="12550" max="12551" width="8.88671875" style="385"/>
    <col min="12552" max="12554" width="13.6640625" style="385" customWidth="1"/>
    <col min="12555" max="12556" width="13.88671875" style="385" customWidth="1"/>
    <col min="12557" max="12557" width="13.6640625" style="385" customWidth="1"/>
    <col min="12558" max="12559" width="13.88671875" style="385" customWidth="1"/>
    <col min="12560" max="12581" width="13.6640625" style="385" customWidth="1"/>
    <col min="12582" max="12596" width="0" style="385" hidden="1" customWidth="1"/>
    <col min="12597" max="12597" width="13.6640625" style="385" customWidth="1"/>
    <col min="12598" max="12598" width="3.6640625" style="385" customWidth="1"/>
    <col min="12599" max="12599" width="21.109375" style="385" customWidth="1"/>
    <col min="12600" max="12800" width="8.88671875" style="385"/>
    <col min="12801" max="12802" width="11.21875" style="385" customWidth="1"/>
    <col min="12803" max="12804" width="8.88671875" style="385"/>
    <col min="12805" max="12805" width="20.6640625" style="385" customWidth="1"/>
    <col min="12806" max="12807" width="8.88671875" style="385"/>
    <col min="12808" max="12810" width="13.6640625" style="385" customWidth="1"/>
    <col min="12811" max="12812" width="13.88671875" style="385" customWidth="1"/>
    <col min="12813" max="12813" width="13.6640625" style="385" customWidth="1"/>
    <col min="12814" max="12815" width="13.88671875" style="385" customWidth="1"/>
    <col min="12816" max="12837" width="13.6640625" style="385" customWidth="1"/>
    <col min="12838" max="12852" width="0" style="385" hidden="1" customWidth="1"/>
    <col min="12853" max="12853" width="13.6640625" style="385" customWidth="1"/>
    <col min="12854" max="12854" width="3.6640625" style="385" customWidth="1"/>
    <col min="12855" max="12855" width="21.109375" style="385" customWidth="1"/>
    <col min="12856" max="13056" width="8.88671875" style="385"/>
    <col min="13057" max="13058" width="11.21875" style="385" customWidth="1"/>
    <col min="13059" max="13060" width="8.88671875" style="385"/>
    <col min="13061" max="13061" width="20.6640625" style="385" customWidth="1"/>
    <col min="13062" max="13063" width="8.88671875" style="385"/>
    <col min="13064" max="13066" width="13.6640625" style="385" customWidth="1"/>
    <col min="13067" max="13068" width="13.88671875" style="385" customWidth="1"/>
    <col min="13069" max="13069" width="13.6640625" style="385" customWidth="1"/>
    <col min="13070" max="13071" width="13.88671875" style="385" customWidth="1"/>
    <col min="13072" max="13093" width="13.6640625" style="385" customWidth="1"/>
    <col min="13094" max="13108" width="0" style="385" hidden="1" customWidth="1"/>
    <col min="13109" max="13109" width="13.6640625" style="385" customWidth="1"/>
    <col min="13110" max="13110" width="3.6640625" style="385" customWidth="1"/>
    <col min="13111" max="13111" width="21.109375" style="385" customWidth="1"/>
    <col min="13112" max="13312" width="8.88671875" style="385"/>
    <col min="13313" max="13314" width="11.21875" style="385" customWidth="1"/>
    <col min="13315" max="13316" width="8.88671875" style="385"/>
    <col min="13317" max="13317" width="20.6640625" style="385" customWidth="1"/>
    <col min="13318" max="13319" width="8.88671875" style="385"/>
    <col min="13320" max="13322" width="13.6640625" style="385" customWidth="1"/>
    <col min="13323" max="13324" width="13.88671875" style="385" customWidth="1"/>
    <col min="13325" max="13325" width="13.6640625" style="385" customWidth="1"/>
    <col min="13326" max="13327" width="13.88671875" style="385" customWidth="1"/>
    <col min="13328" max="13349" width="13.6640625" style="385" customWidth="1"/>
    <col min="13350" max="13364" width="0" style="385" hidden="1" customWidth="1"/>
    <col min="13365" max="13365" width="13.6640625" style="385" customWidth="1"/>
    <col min="13366" max="13366" width="3.6640625" style="385" customWidth="1"/>
    <col min="13367" max="13367" width="21.109375" style="385" customWidth="1"/>
    <col min="13368" max="13568" width="8.88671875" style="385"/>
    <col min="13569" max="13570" width="11.21875" style="385" customWidth="1"/>
    <col min="13571" max="13572" width="8.88671875" style="385"/>
    <col min="13573" max="13573" width="20.6640625" style="385" customWidth="1"/>
    <col min="13574" max="13575" width="8.88671875" style="385"/>
    <col min="13576" max="13578" width="13.6640625" style="385" customWidth="1"/>
    <col min="13579" max="13580" width="13.88671875" style="385" customWidth="1"/>
    <col min="13581" max="13581" width="13.6640625" style="385" customWidth="1"/>
    <col min="13582" max="13583" width="13.88671875" style="385" customWidth="1"/>
    <col min="13584" max="13605" width="13.6640625" style="385" customWidth="1"/>
    <col min="13606" max="13620" width="0" style="385" hidden="1" customWidth="1"/>
    <col min="13621" max="13621" width="13.6640625" style="385" customWidth="1"/>
    <col min="13622" max="13622" width="3.6640625" style="385" customWidth="1"/>
    <col min="13623" max="13623" width="21.109375" style="385" customWidth="1"/>
    <col min="13624" max="13824" width="8.88671875" style="385"/>
    <col min="13825" max="13826" width="11.21875" style="385" customWidth="1"/>
    <col min="13827" max="13828" width="8.88671875" style="385"/>
    <col min="13829" max="13829" width="20.6640625" style="385" customWidth="1"/>
    <col min="13830" max="13831" width="8.88671875" style="385"/>
    <col min="13832" max="13834" width="13.6640625" style="385" customWidth="1"/>
    <col min="13835" max="13836" width="13.88671875" style="385" customWidth="1"/>
    <col min="13837" max="13837" width="13.6640625" style="385" customWidth="1"/>
    <col min="13838" max="13839" width="13.88671875" style="385" customWidth="1"/>
    <col min="13840" max="13861" width="13.6640625" style="385" customWidth="1"/>
    <col min="13862" max="13876" width="0" style="385" hidden="1" customWidth="1"/>
    <col min="13877" max="13877" width="13.6640625" style="385" customWidth="1"/>
    <col min="13878" max="13878" width="3.6640625" style="385" customWidth="1"/>
    <col min="13879" max="13879" width="21.109375" style="385" customWidth="1"/>
    <col min="13880" max="14080" width="8.88671875" style="385"/>
    <col min="14081" max="14082" width="11.21875" style="385" customWidth="1"/>
    <col min="14083" max="14084" width="8.88671875" style="385"/>
    <col min="14085" max="14085" width="20.6640625" style="385" customWidth="1"/>
    <col min="14086" max="14087" width="8.88671875" style="385"/>
    <col min="14088" max="14090" width="13.6640625" style="385" customWidth="1"/>
    <col min="14091" max="14092" width="13.88671875" style="385" customWidth="1"/>
    <col min="14093" max="14093" width="13.6640625" style="385" customWidth="1"/>
    <col min="14094" max="14095" width="13.88671875" style="385" customWidth="1"/>
    <col min="14096" max="14117" width="13.6640625" style="385" customWidth="1"/>
    <col min="14118" max="14132" width="0" style="385" hidden="1" customWidth="1"/>
    <col min="14133" max="14133" width="13.6640625" style="385" customWidth="1"/>
    <col min="14134" max="14134" width="3.6640625" style="385" customWidth="1"/>
    <col min="14135" max="14135" width="21.109375" style="385" customWidth="1"/>
    <col min="14136" max="14336" width="8.88671875" style="385"/>
    <col min="14337" max="14338" width="11.21875" style="385" customWidth="1"/>
    <col min="14339" max="14340" width="8.88671875" style="385"/>
    <col min="14341" max="14341" width="20.6640625" style="385" customWidth="1"/>
    <col min="14342" max="14343" width="8.88671875" style="385"/>
    <col min="14344" max="14346" width="13.6640625" style="385" customWidth="1"/>
    <col min="14347" max="14348" width="13.88671875" style="385" customWidth="1"/>
    <col min="14349" max="14349" width="13.6640625" style="385" customWidth="1"/>
    <col min="14350" max="14351" width="13.88671875" style="385" customWidth="1"/>
    <col min="14352" max="14373" width="13.6640625" style="385" customWidth="1"/>
    <col min="14374" max="14388" width="0" style="385" hidden="1" customWidth="1"/>
    <col min="14389" max="14389" width="13.6640625" style="385" customWidth="1"/>
    <col min="14390" max="14390" width="3.6640625" style="385" customWidth="1"/>
    <col min="14391" max="14391" width="21.109375" style="385" customWidth="1"/>
    <col min="14392" max="14592" width="8.88671875" style="385"/>
    <col min="14593" max="14594" width="11.21875" style="385" customWidth="1"/>
    <col min="14595" max="14596" width="8.88671875" style="385"/>
    <col min="14597" max="14597" width="20.6640625" style="385" customWidth="1"/>
    <col min="14598" max="14599" width="8.88671875" style="385"/>
    <col min="14600" max="14602" width="13.6640625" style="385" customWidth="1"/>
    <col min="14603" max="14604" width="13.88671875" style="385" customWidth="1"/>
    <col min="14605" max="14605" width="13.6640625" style="385" customWidth="1"/>
    <col min="14606" max="14607" width="13.88671875" style="385" customWidth="1"/>
    <col min="14608" max="14629" width="13.6640625" style="385" customWidth="1"/>
    <col min="14630" max="14644" width="0" style="385" hidden="1" customWidth="1"/>
    <col min="14645" max="14645" width="13.6640625" style="385" customWidth="1"/>
    <col min="14646" max="14646" width="3.6640625" style="385" customWidth="1"/>
    <col min="14647" max="14647" width="21.109375" style="385" customWidth="1"/>
    <col min="14648" max="14848" width="8.88671875" style="385"/>
    <col min="14849" max="14850" width="11.21875" style="385" customWidth="1"/>
    <col min="14851" max="14852" width="8.88671875" style="385"/>
    <col min="14853" max="14853" width="20.6640625" style="385" customWidth="1"/>
    <col min="14854" max="14855" width="8.88671875" style="385"/>
    <col min="14856" max="14858" width="13.6640625" style="385" customWidth="1"/>
    <col min="14859" max="14860" width="13.88671875" style="385" customWidth="1"/>
    <col min="14861" max="14861" width="13.6640625" style="385" customWidth="1"/>
    <col min="14862" max="14863" width="13.88671875" style="385" customWidth="1"/>
    <col min="14864" max="14885" width="13.6640625" style="385" customWidth="1"/>
    <col min="14886" max="14900" width="0" style="385" hidden="1" customWidth="1"/>
    <col min="14901" max="14901" width="13.6640625" style="385" customWidth="1"/>
    <col min="14902" max="14902" width="3.6640625" style="385" customWidth="1"/>
    <col min="14903" max="14903" width="21.109375" style="385" customWidth="1"/>
    <col min="14904" max="15104" width="8.88671875" style="385"/>
    <col min="15105" max="15106" width="11.21875" style="385" customWidth="1"/>
    <col min="15107" max="15108" width="8.88671875" style="385"/>
    <col min="15109" max="15109" width="20.6640625" style="385" customWidth="1"/>
    <col min="15110" max="15111" width="8.88671875" style="385"/>
    <col min="15112" max="15114" width="13.6640625" style="385" customWidth="1"/>
    <col min="15115" max="15116" width="13.88671875" style="385" customWidth="1"/>
    <col min="15117" max="15117" width="13.6640625" style="385" customWidth="1"/>
    <col min="15118" max="15119" width="13.88671875" style="385" customWidth="1"/>
    <col min="15120" max="15141" width="13.6640625" style="385" customWidth="1"/>
    <col min="15142" max="15156" width="0" style="385" hidden="1" customWidth="1"/>
    <col min="15157" max="15157" width="13.6640625" style="385" customWidth="1"/>
    <col min="15158" max="15158" width="3.6640625" style="385" customWidth="1"/>
    <col min="15159" max="15159" width="21.109375" style="385" customWidth="1"/>
    <col min="15160" max="15360" width="8.88671875" style="385"/>
    <col min="15361" max="15362" width="11.21875" style="385" customWidth="1"/>
    <col min="15363" max="15364" width="8.88671875" style="385"/>
    <col min="15365" max="15365" width="20.6640625" style="385" customWidth="1"/>
    <col min="15366" max="15367" width="8.88671875" style="385"/>
    <col min="15368" max="15370" width="13.6640625" style="385" customWidth="1"/>
    <col min="15371" max="15372" width="13.88671875" style="385" customWidth="1"/>
    <col min="15373" max="15373" width="13.6640625" style="385" customWidth="1"/>
    <col min="15374" max="15375" width="13.88671875" style="385" customWidth="1"/>
    <col min="15376" max="15397" width="13.6640625" style="385" customWidth="1"/>
    <col min="15398" max="15412" width="0" style="385" hidden="1" customWidth="1"/>
    <col min="15413" max="15413" width="13.6640625" style="385" customWidth="1"/>
    <col min="15414" max="15414" width="3.6640625" style="385" customWidth="1"/>
    <col min="15415" max="15415" width="21.109375" style="385" customWidth="1"/>
    <col min="15416" max="15616" width="8.88671875" style="385"/>
    <col min="15617" max="15618" width="11.21875" style="385" customWidth="1"/>
    <col min="15619" max="15620" width="8.88671875" style="385"/>
    <col min="15621" max="15621" width="20.6640625" style="385" customWidth="1"/>
    <col min="15622" max="15623" width="8.88671875" style="385"/>
    <col min="15624" max="15626" width="13.6640625" style="385" customWidth="1"/>
    <col min="15627" max="15628" width="13.88671875" style="385" customWidth="1"/>
    <col min="15629" max="15629" width="13.6640625" style="385" customWidth="1"/>
    <col min="15630" max="15631" width="13.88671875" style="385" customWidth="1"/>
    <col min="15632" max="15653" width="13.6640625" style="385" customWidth="1"/>
    <col min="15654" max="15668" width="0" style="385" hidden="1" customWidth="1"/>
    <col min="15669" max="15669" width="13.6640625" style="385" customWidth="1"/>
    <col min="15670" max="15670" width="3.6640625" style="385" customWidth="1"/>
    <col min="15671" max="15671" width="21.109375" style="385" customWidth="1"/>
    <col min="15672" max="15872" width="8.88671875" style="385"/>
    <col min="15873" max="15874" width="11.21875" style="385" customWidth="1"/>
    <col min="15875" max="15876" width="8.88671875" style="385"/>
    <col min="15877" max="15877" width="20.6640625" style="385" customWidth="1"/>
    <col min="15878" max="15879" width="8.88671875" style="385"/>
    <col min="15880" max="15882" width="13.6640625" style="385" customWidth="1"/>
    <col min="15883" max="15884" width="13.88671875" style="385" customWidth="1"/>
    <col min="15885" max="15885" width="13.6640625" style="385" customWidth="1"/>
    <col min="15886" max="15887" width="13.88671875" style="385" customWidth="1"/>
    <col min="15888" max="15909" width="13.6640625" style="385" customWidth="1"/>
    <col min="15910" max="15924" width="0" style="385" hidden="1" customWidth="1"/>
    <col min="15925" max="15925" width="13.6640625" style="385" customWidth="1"/>
    <col min="15926" max="15926" width="3.6640625" style="385" customWidth="1"/>
    <col min="15927" max="15927" width="21.109375" style="385" customWidth="1"/>
    <col min="15928" max="16128" width="8.88671875" style="385"/>
    <col min="16129" max="16130" width="11.21875" style="385" customWidth="1"/>
    <col min="16131" max="16132" width="8.88671875" style="385"/>
    <col min="16133" max="16133" width="20.6640625" style="385" customWidth="1"/>
    <col min="16134" max="16135" width="8.88671875" style="385"/>
    <col min="16136" max="16138" width="13.6640625" style="385" customWidth="1"/>
    <col min="16139" max="16140" width="13.88671875" style="385" customWidth="1"/>
    <col min="16141" max="16141" width="13.6640625" style="385" customWidth="1"/>
    <col min="16142" max="16143" width="13.88671875" style="385" customWidth="1"/>
    <col min="16144" max="16165" width="13.6640625" style="385" customWidth="1"/>
    <col min="16166" max="16180" width="0" style="385" hidden="1" customWidth="1"/>
    <col min="16181" max="16181" width="13.6640625" style="385" customWidth="1"/>
    <col min="16182" max="16182" width="3.6640625" style="385" customWidth="1"/>
    <col min="16183" max="16183" width="21.109375" style="385" customWidth="1"/>
    <col min="16184" max="16384" width="8.88671875" style="385"/>
  </cols>
  <sheetData>
    <row r="1" spans="1:65" ht="24.75" customHeight="1">
      <c r="AY1" s="385" t="e">
        <f>AY12+#REF!</f>
        <v>#REF!</v>
      </c>
      <c r="AZ1" s="385" t="e">
        <f>AZ12+#REF!</f>
        <v>#REF!</v>
      </c>
    </row>
    <row r="2" spans="1:65" ht="24.75" customHeight="1">
      <c r="X2" s="245"/>
      <c r="Y2" s="245"/>
      <c r="Z2" s="245"/>
      <c r="AA2" s="245"/>
      <c r="AB2" s="245"/>
      <c r="AC2" s="245"/>
      <c r="AE2" s="245"/>
      <c r="AF2" s="245"/>
      <c r="AG2" s="245"/>
      <c r="AH2" s="245"/>
      <c r="AM2" s="476"/>
      <c r="AP2" s="476"/>
      <c r="AQ2" s="476"/>
      <c r="AS2" s="476"/>
      <c r="AT2" s="476"/>
      <c r="AU2" s="476"/>
      <c r="AV2" s="476"/>
      <c r="AY2" s="245"/>
    </row>
    <row r="3" spans="1:65" ht="39" customHeight="1">
      <c r="A3" s="392" t="s">
        <v>154</v>
      </c>
      <c r="B3" s="837" t="s">
        <v>153</v>
      </c>
      <c r="C3" s="2462" t="s">
        <v>152</v>
      </c>
      <c r="D3" s="2463"/>
      <c r="E3" s="2464"/>
      <c r="H3" s="476"/>
      <c r="I3" s="476"/>
      <c r="J3" s="476"/>
      <c r="U3" s="245"/>
      <c r="AD3" s="2465" t="s">
        <v>149</v>
      </c>
      <c r="AE3" s="2466"/>
      <c r="AF3" s="2465" t="s">
        <v>148</v>
      </c>
      <c r="AG3" s="2466"/>
      <c r="AH3" s="2465" t="s">
        <v>147</v>
      </c>
      <c r="AI3" s="2466"/>
      <c r="AJ3" s="476"/>
      <c r="AK3" s="476"/>
      <c r="AL3" s="476"/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6"/>
      <c r="BC3" s="476"/>
      <c r="BD3" s="392" t="s">
        <v>155</v>
      </c>
      <c r="BE3" s="392" t="s">
        <v>156</v>
      </c>
      <c r="BF3" s="392" t="s">
        <v>157</v>
      </c>
      <c r="BG3" s="392" t="s">
        <v>155</v>
      </c>
      <c r="BH3" s="392" t="s">
        <v>156</v>
      </c>
      <c r="BI3" s="392" t="s">
        <v>157</v>
      </c>
    </row>
    <row r="4" spans="1:65" ht="39" customHeight="1">
      <c r="A4" s="2411" t="s">
        <v>283</v>
      </c>
      <c r="B4" s="2413">
        <v>5</v>
      </c>
      <c r="C4" s="2467" t="s">
        <v>158</v>
      </c>
      <c r="D4" s="2468"/>
      <c r="E4" s="2469"/>
      <c r="H4" s="838"/>
      <c r="I4" s="838"/>
      <c r="J4" s="838"/>
      <c r="K4" s="2473" t="s">
        <v>159</v>
      </c>
      <c r="L4" s="2473"/>
      <c r="M4" s="2473"/>
      <c r="N4" s="2473"/>
      <c r="O4" s="2473"/>
      <c r="P4" s="839"/>
      <c r="Q4" s="392" t="s">
        <v>144</v>
      </c>
      <c r="R4" s="2474"/>
      <c r="S4" s="2475"/>
      <c r="T4" s="2475"/>
      <c r="U4" s="2475"/>
      <c r="V4" s="2476"/>
      <c r="W4" s="392" t="s">
        <v>141</v>
      </c>
      <c r="X4" s="2462"/>
      <c r="Y4" s="2463"/>
      <c r="Z4" s="2463"/>
      <c r="AA4" s="2463"/>
      <c r="AB4" s="2464"/>
      <c r="AC4" s="840"/>
      <c r="AD4" s="2482" t="s">
        <v>292</v>
      </c>
      <c r="AE4" s="2483"/>
      <c r="AF4" s="2482" t="s">
        <v>291</v>
      </c>
      <c r="AG4" s="2483"/>
      <c r="AH4" s="2482" t="s">
        <v>291</v>
      </c>
      <c r="AI4" s="2483"/>
      <c r="AJ4" s="841"/>
      <c r="AK4" s="838"/>
      <c r="AL4" s="841"/>
      <c r="AM4" s="841"/>
      <c r="AN4" s="476"/>
      <c r="AO4" s="476"/>
      <c r="AP4" s="841"/>
      <c r="AQ4" s="841"/>
      <c r="AR4" s="841"/>
      <c r="AS4" s="841"/>
      <c r="AT4" s="841"/>
      <c r="AU4" s="841"/>
      <c r="AV4" s="841"/>
      <c r="AW4" s="841"/>
      <c r="AX4" s="841"/>
      <c r="AY4" s="841"/>
      <c r="AZ4" s="841"/>
      <c r="BA4" s="841"/>
      <c r="BB4" s="476"/>
      <c r="BC4" s="476"/>
      <c r="BE4" s="2477" t="s">
        <v>160</v>
      </c>
      <c r="BF4" s="2477" t="s">
        <v>161</v>
      </c>
      <c r="BG4" s="2477"/>
      <c r="BH4" s="2477"/>
      <c r="BI4" s="2477"/>
    </row>
    <row r="5" spans="1:65" ht="39" customHeight="1">
      <c r="A5" s="2412"/>
      <c r="B5" s="2414"/>
      <c r="C5" s="2470"/>
      <c r="D5" s="2471"/>
      <c r="E5" s="2472"/>
      <c r="H5" s="838"/>
      <c r="I5" s="838"/>
      <c r="J5" s="838"/>
      <c r="K5" s="2473"/>
      <c r="L5" s="2473"/>
      <c r="M5" s="2473"/>
      <c r="N5" s="2473"/>
      <c r="O5" s="2473"/>
      <c r="P5" s="839"/>
      <c r="Q5" s="392" t="s">
        <v>142</v>
      </c>
      <c r="R5" s="2474" t="s">
        <v>294</v>
      </c>
      <c r="S5" s="2475"/>
      <c r="T5" s="2475"/>
      <c r="U5" s="2475"/>
      <c r="V5" s="2476"/>
      <c r="W5" s="392" t="s">
        <v>151</v>
      </c>
      <c r="X5" s="2462"/>
      <c r="Y5" s="2463"/>
      <c r="Z5" s="2463"/>
      <c r="AA5" s="2463"/>
      <c r="AB5" s="2464"/>
      <c r="AC5" s="840"/>
      <c r="AD5" s="2484"/>
      <c r="AE5" s="2485"/>
      <c r="AF5" s="2484"/>
      <c r="AG5" s="2485"/>
      <c r="AH5" s="2484"/>
      <c r="AI5" s="2485"/>
      <c r="AJ5" s="838"/>
      <c r="AK5" s="838"/>
      <c r="AL5" s="841"/>
      <c r="AM5" s="841"/>
      <c r="AN5" s="476"/>
      <c r="AO5" s="476"/>
      <c r="AP5" s="841"/>
      <c r="AQ5" s="841"/>
      <c r="AR5" s="841"/>
      <c r="AS5" s="841"/>
      <c r="AT5" s="841"/>
      <c r="AU5" s="841"/>
      <c r="AV5" s="841"/>
      <c r="AW5" s="841"/>
      <c r="AX5" s="841"/>
      <c r="AY5" s="841"/>
      <c r="AZ5" s="841"/>
      <c r="BA5" s="841"/>
      <c r="BB5" s="476"/>
      <c r="BC5" s="476"/>
      <c r="BE5" s="2478"/>
      <c r="BF5" s="2478"/>
      <c r="BG5" s="2478"/>
      <c r="BH5" s="2478"/>
      <c r="BI5" s="2478"/>
    </row>
    <row r="6" spans="1:65" ht="24.75" customHeight="1">
      <c r="T6" s="842"/>
      <c r="U6" s="842"/>
      <c r="V6" s="843"/>
      <c r="W6" s="843"/>
      <c r="X6" s="843"/>
      <c r="Y6" s="843"/>
      <c r="Z6" s="844"/>
      <c r="AA6" s="843"/>
      <c r="AB6" s="843"/>
      <c r="AC6" s="842"/>
      <c r="AD6" s="842"/>
      <c r="AE6" s="844"/>
      <c r="AF6" s="843"/>
      <c r="AG6" s="843"/>
      <c r="AH6" s="842"/>
      <c r="AI6" s="842"/>
      <c r="AN6" s="842"/>
      <c r="AO6" s="842"/>
      <c r="AV6" s="2479"/>
      <c r="AW6" s="2479"/>
      <c r="BE6" s="845"/>
    </row>
    <row r="7" spans="1:65" ht="24.75" customHeight="1" thickBot="1">
      <c r="AF7" s="386"/>
      <c r="AG7" s="1578"/>
    </row>
    <row r="8" spans="1:65" ht="26.25" customHeight="1">
      <c r="A8" s="2480" t="s">
        <v>140</v>
      </c>
      <c r="B8" s="2406"/>
      <c r="C8" s="2406"/>
      <c r="D8" s="2406"/>
      <c r="E8" s="2407"/>
      <c r="F8" s="2442" t="s">
        <v>139</v>
      </c>
      <c r="G8" s="846" t="s">
        <v>138</v>
      </c>
      <c r="H8" s="464">
        <v>18</v>
      </c>
      <c r="I8" s="198">
        <v>21</v>
      </c>
      <c r="J8" s="201">
        <v>22</v>
      </c>
      <c r="K8" s="201">
        <v>23</v>
      </c>
      <c r="L8" s="199">
        <v>24</v>
      </c>
      <c r="M8" s="198">
        <v>25</v>
      </c>
      <c r="N8" s="1753">
        <v>6</v>
      </c>
      <c r="O8" s="1182">
        <v>7</v>
      </c>
      <c r="P8" s="1182">
        <v>8</v>
      </c>
      <c r="Q8" s="1800">
        <v>9</v>
      </c>
      <c r="R8" s="1803">
        <v>12</v>
      </c>
      <c r="S8" s="1804">
        <v>13</v>
      </c>
      <c r="T8" s="1182">
        <v>14</v>
      </c>
      <c r="U8" s="467">
        <v>15</v>
      </c>
      <c r="V8" s="1800">
        <v>16</v>
      </c>
      <c r="W8" s="1803">
        <v>19</v>
      </c>
      <c r="X8" s="466">
        <v>20</v>
      </c>
      <c r="Y8" s="467">
        <v>21</v>
      </c>
      <c r="Z8" s="1182">
        <v>22</v>
      </c>
      <c r="AA8" s="1800">
        <v>23</v>
      </c>
      <c r="AB8" s="1803">
        <v>26</v>
      </c>
      <c r="AC8" s="1182">
        <v>27</v>
      </c>
      <c r="AD8" s="201">
        <v>28</v>
      </c>
      <c r="AE8" s="199">
        <v>29</v>
      </c>
      <c r="AF8" s="199">
        <v>30</v>
      </c>
      <c r="AG8" s="1168"/>
      <c r="AH8" s="851"/>
      <c r="AI8" s="849"/>
      <c r="AJ8" s="1168"/>
      <c r="AK8" s="851"/>
      <c r="AL8" s="851"/>
      <c r="AM8" s="849"/>
      <c r="AN8" s="847"/>
      <c r="AO8" s="847"/>
      <c r="AP8" s="847"/>
      <c r="AQ8" s="850"/>
      <c r="AR8" s="849"/>
      <c r="AS8" s="848"/>
      <c r="AT8" s="851"/>
      <c r="AU8" s="848"/>
      <c r="AV8" s="848"/>
      <c r="AW8" s="848"/>
      <c r="AX8" s="848"/>
      <c r="AY8" s="410"/>
      <c r="AZ8" s="409"/>
      <c r="BA8" s="1281"/>
      <c r="BB8" s="691"/>
      <c r="BC8" s="852" t="s">
        <v>290</v>
      </c>
      <c r="BD8" s="853"/>
      <c r="BE8" s="385" t="s">
        <v>162</v>
      </c>
    </row>
    <row r="9" spans="1:65" ht="26.25" customHeight="1" thickBot="1">
      <c r="A9" s="2408"/>
      <c r="B9" s="2409"/>
      <c r="C9" s="2409"/>
      <c r="D9" s="2409"/>
      <c r="E9" s="2410"/>
      <c r="F9" s="2481"/>
      <c r="G9" s="854" t="s">
        <v>136</v>
      </c>
      <c r="H9" s="1267" t="s">
        <v>268</v>
      </c>
      <c r="I9" s="1249" t="s">
        <v>269</v>
      </c>
      <c r="J9" s="1110" t="s">
        <v>270</v>
      </c>
      <c r="K9" s="1096" t="s">
        <v>271</v>
      </c>
      <c r="L9" s="1249" t="s">
        <v>272</v>
      </c>
      <c r="M9" s="1110" t="s">
        <v>250</v>
      </c>
      <c r="N9" s="1754" t="s">
        <v>163</v>
      </c>
      <c r="O9" s="1110" t="s">
        <v>164</v>
      </c>
      <c r="P9" s="1096" t="s">
        <v>165</v>
      </c>
      <c r="Q9" s="1455" t="s">
        <v>166</v>
      </c>
      <c r="R9" s="1585" t="s">
        <v>167</v>
      </c>
      <c r="S9" s="1805" t="s">
        <v>168</v>
      </c>
      <c r="T9" s="1110" t="s">
        <v>169</v>
      </c>
      <c r="U9" s="1096" t="s">
        <v>170</v>
      </c>
      <c r="V9" s="1455" t="s">
        <v>171</v>
      </c>
      <c r="W9" s="1585" t="s">
        <v>103</v>
      </c>
      <c r="X9" s="1249" t="s">
        <v>172</v>
      </c>
      <c r="Y9" s="1096" t="s">
        <v>173</v>
      </c>
      <c r="Z9" s="1249" t="s">
        <v>135</v>
      </c>
      <c r="AA9" s="1455" t="s">
        <v>134</v>
      </c>
      <c r="AB9" s="1585" t="s">
        <v>133</v>
      </c>
      <c r="AC9" s="1249" t="s">
        <v>132</v>
      </c>
      <c r="AD9" s="1096" t="s">
        <v>131</v>
      </c>
      <c r="AE9" s="1249" t="s">
        <v>174</v>
      </c>
      <c r="AF9" s="1096" t="s">
        <v>175</v>
      </c>
      <c r="AG9" s="1267" t="s">
        <v>176</v>
      </c>
      <c r="AH9" s="1249" t="s">
        <v>177</v>
      </c>
      <c r="AI9" s="1110" t="s">
        <v>130</v>
      </c>
      <c r="AJ9" s="1267"/>
      <c r="AK9" s="1249"/>
      <c r="AL9" s="1249" t="s">
        <v>178</v>
      </c>
      <c r="AM9" s="1110"/>
      <c r="AN9" s="1096"/>
      <c r="AO9" s="1110"/>
      <c r="AP9" s="1455"/>
      <c r="AQ9" s="1585"/>
      <c r="AR9" s="1249"/>
      <c r="AS9" s="1249"/>
      <c r="AT9" s="1249"/>
      <c r="AU9" s="1110"/>
      <c r="AV9" s="1096"/>
      <c r="AW9" s="1249"/>
      <c r="AX9" s="1249"/>
      <c r="AY9" s="1096"/>
      <c r="AZ9" s="1110"/>
      <c r="BA9" s="1282"/>
      <c r="BB9" s="1111"/>
      <c r="BC9" s="855"/>
      <c r="BD9" s="853"/>
    </row>
    <row r="10" spans="1:65" ht="24.75" customHeight="1">
      <c r="A10" s="2486" t="s">
        <v>285</v>
      </c>
      <c r="B10" s="2487"/>
      <c r="C10" s="2487"/>
      <c r="D10" s="2487"/>
      <c r="E10" s="2488"/>
      <c r="F10" s="2442"/>
      <c r="G10" s="856" t="s">
        <v>49</v>
      </c>
      <c r="H10" s="2086">
        <f>FWL!H160</f>
        <v>72</v>
      </c>
      <c r="I10" s="1664">
        <f>FWL!I160</f>
        <v>72</v>
      </c>
      <c r="J10" s="1665">
        <f>FWL!J160</f>
        <v>192</v>
      </c>
      <c r="K10" s="1665">
        <f>FWL!K160</f>
        <v>113</v>
      </c>
      <c r="L10" s="1665">
        <f>FWL!L160</f>
        <v>113</v>
      </c>
      <c r="M10" s="2085">
        <f>FWL!M160</f>
        <v>174</v>
      </c>
      <c r="N10" s="1755">
        <f>FWL!N160</f>
        <v>104</v>
      </c>
      <c r="O10" s="1639">
        <f>FWL!O160</f>
        <v>119</v>
      </c>
      <c r="P10" s="1640">
        <f>FWL!P160</f>
        <v>146</v>
      </c>
      <c r="Q10" s="1699">
        <f>FWL!Q160</f>
        <v>150</v>
      </c>
      <c r="R10" s="1723">
        <f>FWL!R160</f>
        <v>160</v>
      </c>
      <c r="S10" s="1806">
        <f>FWL!S160</f>
        <v>159</v>
      </c>
      <c r="T10" s="1639">
        <f>FWL!T160</f>
        <v>105</v>
      </c>
      <c r="U10" s="1640">
        <f>FWL!U160</f>
        <v>83</v>
      </c>
      <c r="V10" s="1699">
        <f>FWL!V160</f>
        <v>112</v>
      </c>
      <c r="W10" s="1723">
        <f>FWL!W160</f>
        <v>76</v>
      </c>
      <c r="X10" s="1640">
        <f>FWL!X160</f>
        <v>38</v>
      </c>
      <c r="Y10" s="1640">
        <f>FWL!Y160</f>
        <v>55</v>
      </c>
      <c r="Z10" s="1639">
        <f>FWL!Z160</f>
        <v>140</v>
      </c>
      <c r="AA10" s="1699">
        <f>FWL!AA160</f>
        <v>106</v>
      </c>
      <c r="AB10" s="1723">
        <f>FWL!AB160</f>
        <v>78</v>
      </c>
      <c r="AC10" s="1640">
        <f>FWL!AC160</f>
        <v>105</v>
      </c>
      <c r="AD10" s="1640">
        <f>FWL!AD160</f>
        <v>106</v>
      </c>
      <c r="AE10" s="1639">
        <f>FWL!AE160</f>
        <v>130</v>
      </c>
      <c r="AF10" s="1640">
        <f>FWL!AF160</f>
        <v>133</v>
      </c>
      <c r="AG10" s="1638">
        <f>FWL!AG160</f>
        <v>0</v>
      </c>
      <c r="AH10" s="1639">
        <f>FWL!AH160</f>
        <v>0</v>
      </c>
      <c r="AI10" s="1640">
        <f>FWL!AI160</f>
        <v>0</v>
      </c>
      <c r="AJ10" s="1638">
        <f>FWL!AJ160</f>
        <v>0</v>
      </c>
      <c r="AK10" s="1639">
        <f>FWL!AK160</f>
        <v>0</v>
      </c>
      <c r="AL10" s="1640">
        <f>FWL!AL160</f>
        <v>0</v>
      </c>
      <c r="AM10" s="1640">
        <f>FWL!AM160</f>
        <v>0</v>
      </c>
      <c r="AN10" s="1640">
        <f>FWL!AN160</f>
        <v>0</v>
      </c>
      <c r="AO10" s="1640">
        <f>FWL!AO160</f>
        <v>0</v>
      </c>
      <c r="AP10" s="1640">
        <f>FWL!AP160</f>
        <v>0</v>
      </c>
      <c r="AQ10" s="1640">
        <f>FWL!AQ160</f>
        <v>0</v>
      </c>
      <c r="AR10" s="1640">
        <f>FWL!AR160</f>
        <v>0</v>
      </c>
      <c r="AS10" s="1640">
        <f>FWL!AS160</f>
        <v>0</v>
      </c>
      <c r="AT10" s="1640">
        <f>FWL!AT160</f>
        <v>0</v>
      </c>
      <c r="AU10" s="1640">
        <f>FWL!AU160</f>
        <v>0</v>
      </c>
      <c r="AV10" s="1640">
        <f>FWL!AV160</f>
        <v>0</v>
      </c>
      <c r="AW10" s="1640">
        <f>FWL!AW160</f>
        <v>0</v>
      </c>
      <c r="AX10" s="1640">
        <f>FWL!AX160</f>
        <v>0</v>
      </c>
      <c r="AY10" s="1640">
        <f>FWL!AY160</f>
        <v>0</v>
      </c>
      <c r="AZ10" s="1640">
        <f>FWL!AZ160</f>
        <v>0</v>
      </c>
      <c r="BA10" s="1641">
        <f>FWL!BA160</f>
        <v>0</v>
      </c>
      <c r="BB10" s="1636"/>
      <c r="BC10" s="1637">
        <f>SUM(N10:AW10)</f>
        <v>2105</v>
      </c>
      <c r="BD10" s="853"/>
      <c r="BM10" s="385">
        <f>SUM(V10:BH10)</f>
        <v>3184</v>
      </c>
    </row>
    <row r="11" spans="1:65" ht="24.75" customHeight="1">
      <c r="A11" s="2489"/>
      <c r="B11" s="2490"/>
      <c r="C11" s="2490"/>
      <c r="D11" s="2490"/>
      <c r="E11" s="2491"/>
      <c r="F11" s="2443"/>
      <c r="G11" s="865" t="s">
        <v>48</v>
      </c>
      <c r="H11" s="1230">
        <v>118</v>
      </c>
      <c r="I11" s="1237">
        <v>118</v>
      </c>
      <c r="J11" s="1237">
        <v>154</v>
      </c>
      <c r="K11" s="286">
        <v>130</v>
      </c>
      <c r="L11" s="286">
        <v>130</v>
      </c>
      <c r="M11" s="287">
        <v>130</v>
      </c>
      <c r="N11" s="1756">
        <v>130</v>
      </c>
      <c r="O11" s="286">
        <v>130</v>
      </c>
      <c r="P11" s="286">
        <v>130</v>
      </c>
      <c r="Q11" s="287">
        <v>130</v>
      </c>
      <c r="R11" s="288">
        <v>130</v>
      </c>
      <c r="S11" s="1807">
        <v>130</v>
      </c>
      <c r="T11" s="286">
        <v>94</v>
      </c>
      <c r="U11" s="286">
        <v>83</v>
      </c>
      <c r="V11" s="287">
        <v>110</v>
      </c>
      <c r="W11" s="288">
        <v>106</v>
      </c>
      <c r="X11" s="286">
        <v>80</v>
      </c>
      <c r="Y11" s="298">
        <v>80</v>
      </c>
      <c r="Z11" s="286">
        <v>80</v>
      </c>
      <c r="AA11" s="287">
        <v>80</v>
      </c>
      <c r="AB11" s="288">
        <v>100</v>
      </c>
      <c r="AC11" s="286">
        <v>122</v>
      </c>
      <c r="AD11" s="298">
        <f t="shared" ref="AD11" si="0">AG10</f>
        <v>0</v>
      </c>
      <c r="AE11" s="286">
        <f>FWL!AF161</f>
        <v>0</v>
      </c>
      <c r="AF11" s="286">
        <f>FWL!AG161</f>
        <v>0</v>
      </c>
      <c r="AG11" s="1170">
        <f>FWL!AH161</f>
        <v>0</v>
      </c>
      <c r="AH11" s="286">
        <f>FWL!AI161</f>
        <v>0</v>
      </c>
      <c r="AI11" s="286">
        <f>FWL!AJ161</f>
        <v>0</v>
      </c>
      <c r="AJ11" s="286">
        <f>FWL!AK161</f>
        <v>0</v>
      </c>
      <c r="AK11" s="286">
        <f>FWL!AN160</f>
        <v>0</v>
      </c>
      <c r="AL11" s="298">
        <f>FWL!AO160</f>
        <v>0</v>
      </c>
      <c r="AM11" s="298">
        <f>FWL!AP160</f>
        <v>0</v>
      </c>
      <c r="AN11" s="298">
        <f>FWL!AQ160</f>
        <v>0</v>
      </c>
      <c r="AO11" s="298">
        <f>FWL!AR160</f>
        <v>0</v>
      </c>
      <c r="AP11" s="298">
        <f>FWL!AS160</f>
        <v>0</v>
      </c>
      <c r="AQ11" s="298">
        <f>FWL!AT160</f>
        <v>0</v>
      </c>
      <c r="AR11" s="298">
        <f>FWL!AU160</f>
        <v>0</v>
      </c>
      <c r="AS11" s="298">
        <f>FWL!AV160</f>
        <v>0</v>
      </c>
      <c r="AT11" s="298">
        <f>FWL!AW160</f>
        <v>0</v>
      </c>
      <c r="AU11" s="298">
        <f>FWL!AX160</f>
        <v>0</v>
      </c>
      <c r="AV11" s="298">
        <f>FWL!AY160</f>
        <v>0</v>
      </c>
      <c r="AW11" s="298">
        <f>FWL!AZ160</f>
        <v>0</v>
      </c>
      <c r="AX11" s="298">
        <f>FWL!BA160</f>
        <v>0</v>
      </c>
      <c r="AY11" s="298">
        <f>FWL!BB160</f>
        <v>0</v>
      </c>
      <c r="AZ11" s="298">
        <f>FWL!BC160</f>
        <v>2105</v>
      </c>
      <c r="BA11" s="1296">
        <f>FWL!BD160</f>
        <v>0</v>
      </c>
      <c r="BB11" s="867"/>
      <c r="BC11" s="868">
        <f>SUM(K11:AW11)</f>
        <v>2105</v>
      </c>
      <c r="BD11" s="853"/>
      <c r="BM11" s="385">
        <f>SUM(R11:BE11)</f>
        <v>5405</v>
      </c>
    </row>
    <row r="12" spans="1:65" ht="24.75" customHeight="1">
      <c r="A12" s="2492"/>
      <c r="B12" s="2493"/>
      <c r="C12" s="2493"/>
      <c r="D12" s="2493"/>
      <c r="E12" s="2494"/>
      <c r="F12" s="2444"/>
      <c r="G12" s="869" t="s">
        <v>53</v>
      </c>
      <c r="H12" s="2092">
        <v>118</v>
      </c>
      <c r="I12" s="1238">
        <v>118</v>
      </c>
      <c r="J12" s="346">
        <v>258</v>
      </c>
      <c r="K12" s="346">
        <v>119</v>
      </c>
      <c r="L12" s="346">
        <v>146</v>
      </c>
      <c r="M12" s="349">
        <v>150</v>
      </c>
      <c r="N12" s="1757">
        <v>160</v>
      </c>
      <c r="O12" s="345">
        <v>159</v>
      </c>
      <c r="P12" s="346">
        <v>105</v>
      </c>
      <c r="Q12" s="349">
        <v>83</v>
      </c>
      <c r="R12" s="348">
        <v>112</v>
      </c>
      <c r="S12" s="1808">
        <v>76</v>
      </c>
      <c r="T12" s="345">
        <v>50</v>
      </c>
      <c r="U12" s="346">
        <v>83</v>
      </c>
      <c r="V12" s="349">
        <v>140</v>
      </c>
      <c r="W12" s="348">
        <v>106</v>
      </c>
      <c r="X12" s="346">
        <v>78</v>
      </c>
      <c r="Y12" s="346">
        <v>105</v>
      </c>
      <c r="Z12" s="345">
        <v>106</v>
      </c>
      <c r="AA12" s="349">
        <v>130</v>
      </c>
      <c r="AB12" s="348">
        <v>93</v>
      </c>
      <c r="AC12" s="346">
        <f t="shared" ref="AC12:BA12" si="1">AG10</f>
        <v>0</v>
      </c>
      <c r="AD12" s="346">
        <f t="shared" si="1"/>
        <v>0</v>
      </c>
      <c r="AE12" s="345">
        <f t="shared" si="1"/>
        <v>0</v>
      </c>
      <c r="AF12" s="346">
        <f t="shared" si="1"/>
        <v>0</v>
      </c>
      <c r="AG12" s="383">
        <f t="shared" si="1"/>
        <v>0</v>
      </c>
      <c r="AH12" s="345">
        <f t="shared" si="1"/>
        <v>0</v>
      </c>
      <c r="AI12" s="346">
        <f t="shared" si="1"/>
        <v>0</v>
      </c>
      <c r="AJ12" s="383">
        <f t="shared" si="1"/>
        <v>0</v>
      </c>
      <c r="AK12" s="345">
        <f t="shared" si="1"/>
        <v>0</v>
      </c>
      <c r="AL12" s="346">
        <f t="shared" si="1"/>
        <v>0</v>
      </c>
      <c r="AM12" s="346">
        <f t="shared" si="1"/>
        <v>0</v>
      </c>
      <c r="AN12" s="346">
        <f t="shared" si="1"/>
        <v>0</v>
      </c>
      <c r="AO12" s="346">
        <f t="shared" si="1"/>
        <v>0</v>
      </c>
      <c r="AP12" s="346">
        <f t="shared" si="1"/>
        <v>0</v>
      </c>
      <c r="AQ12" s="346">
        <f t="shared" si="1"/>
        <v>0</v>
      </c>
      <c r="AR12" s="346">
        <f t="shared" si="1"/>
        <v>0</v>
      </c>
      <c r="AS12" s="346">
        <f t="shared" si="1"/>
        <v>0</v>
      </c>
      <c r="AT12" s="346">
        <f t="shared" si="1"/>
        <v>0</v>
      </c>
      <c r="AU12" s="346">
        <f t="shared" si="1"/>
        <v>0</v>
      </c>
      <c r="AV12" s="346">
        <f t="shared" si="1"/>
        <v>0</v>
      </c>
      <c r="AW12" s="346">
        <f t="shared" si="1"/>
        <v>0</v>
      </c>
      <c r="AX12" s="346">
        <f t="shared" si="1"/>
        <v>0</v>
      </c>
      <c r="AY12" s="346">
        <f t="shared" si="1"/>
        <v>2105</v>
      </c>
      <c r="AZ12" s="346">
        <f t="shared" si="1"/>
        <v>0</v>
      </c>
      <c r="BA12" s="1291">
        <f t="shared" si="1"/>
        <v>0</v>
      </c>
      <c r="BB12" s="1658"/>
      <c r="BC12" s="1659">
        <f>SUM(J12:AW12)-154</f>
        <v>2105</v>
      </c>
      <c r="BD12" s="853"/>
      <c r="BM12" s="385">
        <f>SUM(R12:BG12)</f>
        <v>5289</v>
      </c>
    </row>
    <row r="13" spans="1:65" ht="24.75" customHeight="1">
      <c r="A13" s="2445"/>
      <c r="B13" s="2446"/>
      <c r="C13" s="2451" t="s">
        <v>43</v>
      </c>
      <c r="D13" s="2451"/>
      <c r="E13" s="2452"/>
      <c r="F13" s="2453"/>
      <c r="G13" s="2451"/>
      <c r="H13" s="1544"/>
      <c r="I13" s="332">
        <f t="shared" ref="I13:AJ13" si="2">H13+I12-I11</f>
        <v>0</v>
      </c>
      <c r="J13" s="333">
        <f t="shared" si="2"/>
        <v>104</v>
      </c>
      <c r="K13" s="333">
        <f t="shared" si="2"/>
        <v>93</v>
      </c>
      <c r="L13" s="333">
        <f t="shared" si="2"/>
        <v>109</v>
      </c>
      <c r="M13" s="1112">
        <f t="shared" si="2"/>
        <v>129</v>
      </c>
      <c r="N13" s="1758">
        <f t="shared" si="2"/>
        <v>159</v>
      </c>
      <c r="O13" s="332">
        <f t="shared" si="2"/>
        <v>188</v>
      </c>
      <c r="P13" s="333">
        <f t="shared" si="2"/>
        <v>163</v>
      </c>
      <c r="Q13" s="1112">
        <f t="shared" si="2"/>
        <v>116</v>
      </c>
      <c r="R13" s="331">
        <f t="shared" si="2"/>
        <v>98</v>
      </c>
      <c r="S13" s="1809">
        <f t="shared" si="2"/>
        <v>44</v>
      </c>
      <c r="T13" s="656">
        <f t="shared" si="2"/>
        <v>0</v>
      </c>
      <c r="U13" s="676">
        <f t="shared" si="2"/>
        <v>0</v>
      </c>
      <c r="V13" s="1861">
        <f t="shared" si="2"/>
        <v>30</v>
      </c>
      <c r="W13" s="655">
        <f t="shared" si="2"/>
        <v>30</v>
      </c>
      <c r="X13" s="653">
        <f t="shared" si="2"/>
        <v>28</v>
      </c>
      <c r="Y13" s="653">
        <f t="shared" si="2"/>
        <v>53</v>
      </c>
      <c r="Z13" s="656">
        <f t="shared" si="2"/>
        <v>79</v>
      </c>
      <c r="AA13" s="654">
        <f t="shared" si="2"/>
        <v>129</v>
      </c>
      <c r="AB13" s="655">
        <f t="shared" si="2"/>
        <v>122</v>
      </c>
      <c r="AC13" s="653">
        <f t="shared" si="2"/>
        <v>0</v>
      </c>
      <c r="AD13" s="653">
        <f t="shared" si="2"/>
        <v>0</v>
      </c>
      <c r="AE13" s="656">
        <f t="shared" si="2"/>
        <v>0</v>
      </c>
      <c r="AF13" s="653">
        <f t="shared" si="2"/>
        <v>0</v>
      </c>
      <c r="AG13" s="657">
        <f t="shared" si="2"/>
        <v>0</v>
      </c>
      <c r="AH13" s="656">
        <f t="shared" si="2"/>
        <v>0</v>
      </c>
      <c r="AI13" s="653">
        <f t="shared" si="2"/>
        <v>0</v>
      </c>
      <c r="AJ13" s="657">
        <f t="shared" si="2"/>
        <v>0</v>
      </c>
      <c r="AK13" s="656"/>
      <c r="AL13" s="653"/>
      <c r="AM13" s="653"/>
      <c r="AN13" s="653"/>
      <c r="AO13" s="653"/>
      <c r="AP13" s="653"/>
      <c r="AQ13" s="653"/>
      <c r="AR13" s="653"/>
      <c r="AS13" s="653"/>
      <c r="AT13" s="653"/>
      <c r="AU13" s="653"/>
      <c r="AV13" s="653"/>
      <c r="AW13" s="653"/>
      <c r="AX13" s="653"/>
      <c r="AY13" s="653"/>
      <c r="AZ13" s="653"/>
      <c r="BA13" s="1657"/>
      <c r="BB13" s="658"/>
      <c r="BC13" s="882">
        <f t="shared" ref="BC13:BK13" si="3">BB13+BC12-BC11</f>
        <v>0</v>
      </c>
      <c r="BD13" s="853">
        <f t="shared" si="3"/>
        <v>0</v>
      </c>
      <c r="BE13" s="385">
        <f t="shared" si="3"/>
        <v>0</v>
      </c>
      <c r="BF13" s="385">
        <f t="shared" si="3"/>
        <v>0</v>
      </c>
      <c r="BG13" s="385">
        <f t="shared" si="3"/>
        <v>0</v>
      </c>
      <c r="BH13" s="385">
        <f t="shared" si="3"/>
        <v>0</v>
      </c>
      <c r="BI13" s="385">
        <f t="shared" si="3"/>
        <v>0</v>
      </c>
      <c r="BJ13" s="385">
        <f t="shared" si="3"/>
        <v>0</v>
      </c>
      <c r="BK13" s="385">
        <f t="shared" si="3"/>
        <v>0</v>
      </c>
    </row>
    <row r="14" spans="1:65" ht="24.75" customHeight="1">
      <c r="A14" s="2447"/>
      <c r="B14" s="2448"/>
      <c r="C14" s="2454" t="s">
        <v>179</v>
      </c>
      <c r="D14" s="2455"/>
      <c r="E14" s="2456"/>
      <c r="F14" s="2457"/>
      <c r="G14" s="2455"/>
      <c r="H14" s="1642">
        <v>97</v>
      </c>
      <c r="I14" s="1643">
        <v>121</v>
      </c>
      <c r="J14" s="1716">
        <v>118</v>
      </c>
      <c r="K14" s="1716">
        <v>118</v>
      </c>
      <c r="L14" s="1716">
        <v>130</v>
      </c>
      <c r="M14" s="1719">
        <v>130</v>
      </c>
      <c r="N14" s="1759">
        <v>130</v>
      </c>
      <c r="O14" s="1660">
        <v>130</v>
      </c>
      <c r="P14" s="1644">
        <v>140</v>
      </c>
      <c r="Q14" s="1719">
        <v>150</v>
      </c>
      <c r="R14" s="1724">
        <v>159</v>
      </c>
      <c r="S14" s="1810">
        <v>130</v>
      </c>
      <c r="T14" s="1660">
        <v>130</v>
      </c>
      <c r="U14" s="1644">
        <v>122</v>
      </c>
      <c r="V14" s="1719">
        <v>86</v>
      </c>
      <c r="W14" s="1724">
        <v>80</v>
      </c>
      <c r="X14" s="1644">
        <v>100</v>
      </c>
      <c r="Y14" s="1644">
        <v>80</v>
      </c>
      <c r="Z14" s="1660">
        <v>80</v>
      </c>
      <c r="AA14" s="1719">
        <v>80</v>
      </c>
      <c r="AB14" s="1724">
        <v>80</v>
      </c>
      <c r="AC14" s="1644">
        <v>100</v>
      </c>
      <c r="AD14" s="1644">
        <v>100</v>
      </c>
      <c r="AE14" s="1660">
        <v>98</v>
      </c>
      <c r="AF14" s="1644">
        <f t="shared" ref="AF14:AG14" si="4">AE11</f>
        <v>0</v>
      </c>
      <c r="AG14" s="1661">
        <f t="shared" si="4"/>
        <v>0</v>
      </c>
      <c r="AH14" s="1647">
        <f t="shared" ref="AH14:AN14" si="5">AJ10</f>
        <v>0</v>
      </c>
      <c r="AI14" s="1645">
        <f t="shared" si="5"/>
        <v>0</v>
      </c>
      <c r="AJ14" s="1646">
        <f t="shared" si="5"/>
        <v>0</v>
      </c>
      <c r="AK14" s="1647">
        <f t="shared" si="5"/>
        <v>0</v>
      </c>
      <c r="AL14" s="1645">
        <f t="shared" si="5"/>
        <v>0</v>
      </c>
      <c r="AM14" s="1645">
        <f t="shared" si="5"/>
        <v>0</v>
      </c>
      <c r="AN14" s="1645">
        <f t="shared" si="5"/>
        <v>0</v>
      </c>
      <c r="AO14" s="1645"/>
      <c r="AP14" s="1645"/>
      <c r="AQ14" s="1645"/>
      <c r="AR14" s="1645"/>
      <c r="AS14" s="1645"/>
      <c r="AT14" s="1645"/>
      <c r="AU14" s="366"/>
      <c r="AV14" s="366"/>
      <c r="AW14" s="366"/>
      <c r="AX14" s="366"/>
      <c r="AY14" s="366"/>
      <c r="AZ14" s="366"/>
      <c r="BA14" s="1294"/>
      <c r="BB14" s="1105"/>
      <c r="BC14" s="901"/>
      <c r="BD14" s="853"/>
    </row>
    <row r="15" spans="1:65" ht="24.75" customHeight="1" thickBot="1">
      <c r="A15" s="2421"/>
      <c r="B15" s="2449"/>
      <c r="C15" s="2458" t="s">
        <v>41</v>
      </c>
      <c r="D15" s="2459"/>
      <c r="E15" s="2460"/>
      <c r="F15" s="2495"/>
      <c r="G15" s="2496"/>
      <c r="H15" s="1572">
        <v>215</v>
      </c>
      <c r="I15" s="883">
        <f t="shared" ref="I15:AH15" si="6">H15+I11-I14</f>
        <v>212</v>
      </c>
      <c r="J15" s="340">
        <f t="shared" si="6"/>
        <v>248</v>
      </c>
      <c r="K15" s="340">
        <f t="shared" si="6"/>
        <v>260</v>
      </c>
      <c r="L15" s="339">
        <f t="shared" si="6"/>
        <v>260</v>
      </c>
      <c r="M15" s="1108">
        <f t="shared" si="6"/>
        <v>260</v>
      </c>
      <c r="N15" s="1760">
        <f t="shared" si="6"/>
        <v>260</v>
      </c>
      <c r="O15" s="339">
        <f t="shared" si="6"/>
        <v>260</v>
      </c>
      <c r="P15" s="339">
        <f t="shared" si="6"/>
        <v>250</v>
      </c>
      <c r="Q15" s="1107">
        <f t="shared" si="6"/>
        <v>230</v>
      </c>
      <c r="R15" s="338">
        <f t="shared" si="6"/>
        <v>201</v>
      </c>
      <c r="S15" s="1811">
        <f t="shared" si="6"/>
        <v>201</v>
      </c>
      <c r="T15" s="1187">
        <f t="shared" si="6"/>
        <v>165</v>
      </c>
      <c r="U15" s="1648">
        <f t="shared" si="6"/>
        <v>126</v>
      </c>
      <c r="V15" s="1734">
        <f t="shared" si="6"/>
        <v>150</v>
      </c>
      <c r="W15" s="1655">
        <f t="shared" si="6"/>
        <v>176</v>
      </c>
      <c r="X15" s="1648">
        <f t="shared" si="6"/>
        <v>156</v>
      </c>
      <c r="Y15" s="1649">
        <f t="shared" si="6"/>
        <v>156</v>
      </c>
      <c r="Z15" s="1187">
        <f t="shared" si="6"/>
        <v>156</v>
      </c>
      <c r="AA15" s="1734">
        <f t="shared" si="6"/>
        <v>156</v>
      </c>
      <c r="AB15" s="1655">
        <f t="shared" si="6"/>
        <v>176</v>
      </c>
      <c r="AC15" s="1187">
        <f t="shared" si="6"/>
        <v>198</v>
      </c>
      <c r="AD15" s="1649">
        <f t="shared" si="6"/>
        <v>98</v>
      </c>
      <c r="AE15" s="1187">
        <f t="shared" si="6"/>
        <v>0</v>
      </c>
      <c r="AF15" s="1187">
        <f t="shared" si="6"/>
        <v>0</v>
      </c>
      <c r="AG15" s="1650">
        <f t="shared" si="6"/>
        <v>0</v>
      </c>
      <c r="AH15" s="1651">
        <f t="shared" si="6"/>
        <v>0</v>
      </c>
      <c r="AI15" s="1187"/>
      <c r="AJ15" s="1561"/>
      <c r="AK15" s="1187"/>
      <c r="AL15" s="1652"/>
      <c r="AM15" s="1653"/>
      <c r="AN15" s="1651"/>
      <c r="AO15" s="1651"/>
      <c r="AP15" s="1651"/>
      <c r="AQ15" s="1654"/>
      <c r="AR15" s="1648"/>
      <c r="AS15" s="1655"/>
      <c r="AT15" s="1648"/>
      <c r="AU15" s="1649"/>
      <c r="AV15" s="1187"/>
      <c r="AW15" s="403"/>
      <c r="AX15" s="406"/>
      <c r="AY15" s="405"/>
      <c r="AZ15" s="404"/>
      <c r="BA15" s="1656"/>
      <c r="BB15" s="402"/>
      <c r="BC15" s="878"/>
      <c r="BD15" s="853">
        <f t="shared" ref="BD15:BK15" si="7">BC15+BD11-BD14</f>
        <v>0</v>
      </c>
      <c r="BE15" s="385">
        <f t="shared" si="7"/>
        <v>0</v>
      </c>
      <c r="BF15" s="385">
        <f t="shared" si="7"/>
        <v>0</v>
      </c>
      <c r="BG15" s="385">
        <f t="shared" si="7"/>
        <v>0</v>
      </c>
      <c r="BH15" s="385">
        <f t="shared" si="7"/>
        <v>0</v>
      </c>
      <c r="BI15" s="385">
        <f t="shared" si="7"/>
        <v>0</v>
      </c>
      <c r="BJ15" s="385">
        <f t="shared" si="7"/>
        <v>0</v>
      </c>
      <c r="BK15" s="385">
        <f t="shared" si="7"/>
        <v>0</v>
      </c>
      <c r="BL15" s="385">
        <f>BK15+BL11-BL14</f>
        <v>0</v>
      </c>
    </row>
    <row r="16" spans="1:65" ht="24.75" customHeight="1">
      <c r="A16" s="2486" t="s">
        <v>95</v>
      </c>
      <c r="B16" s="2487"/>
      <c r="C16" s="2487"/>
      <c r="D16" s="2487"/>
      <c r="E16" s="2488"/>
      <c r="F16" s="2442"/>
      <c r="G16" s="856" t="s">
        <v>49</v>
      </c>
      <c r="H16" s="1530">
        <f>FWL!H166</f>
        <v>0</v>
      </c>
      <c r="I16" s="1553">
        <f>FWL!I166</f>
        <v>0</v>
      </c>
      <c r="J16" s="955">
        <f>FWL!J166</f>
        <v>0</v>
      </c>
      <c r="K16" s="1263">
        <f>FWL!K166</f>
        <v>0</v>
      </c>
      <c r="L16" s="1264">
        <f>FWL!L166</f>
        <v>0</v>
      </c>
      <c r="M16" s="1586">
        <f>FWL!M166</f>
        <v>0</v>
      </c>
      <c r="N16" s="1761">
        <f>FWL!N166</f>
        <v>0</v>
      </c>
      <c r="O16" s="1586">
        <f>FWL!O166</f>
        <v>0</v>
      </c>
      <c r="P16" s="954">
        <f>FWL!P166</f>
        <v>0</v>
      </c>
      <c r="Q16" s="1704">
        <f>FWL!Q166</f>
        <v>2</v>
      </c>
      <c r="R16" s="565">
        <f>FWL!R166</f>
        <v>0</v>
      </c>
      <c r="S16" s="1812">
        <f>FWL!S166</f>
        <v>0</v>
      </c>
      <c r="T16" s="955">
        <f>FWL!T166</f>
        <v>0</v>
      </c>
      <c r="U16" s="954">
        <f>FWL!U166</f>
        <v>0</v>
      </c>
      <c r="V16" s="1704">
        <f>FWL!V166</f>
        <v>0</v>
      </c>
      <c r="W16" s="565">
        <f>FWL!W166</f>
        <v>5</v>
      </c>
      <c r="X16" s="1553">
        <f>FWL!X166</f>
        <v>35</v>
      </c>
      <c r="Y16" s="954">
        <f>FWL!Y166</f>
        <v>35</v>
      </c>
      <c r="Z16" s="1553">
        <f>FWL!Z166</f>
        <v>29</v>
      </c>
      <c r="AA16" s="1720">
        <f>FWL!AA166</f>
        <v>51</v>
      </c>
      <c r="AB16" s="565">
        <f>FWL!AB166</f>
        <v>50</v>
      </c>
      <c r="AC16" s="1553">
        <f>FWL!AC166</f>
        <v>50</v>
      </c>
      <c r="AD16" s="954">
        <f>FWL!AD166</f>
        <v>50</v>
      </c>
      <c r="AE16" s="1553">
        <f>FWL!AE166</f>
        <v>35</v>
      </c>
      <c r="AF16" s="1263">
        <f>FWL!AF166</f>
        <v>30</v>
      </c>
      <c r="AG16" s="1530">
        <f>FWL!AG166</f>
        <v>0</v>
      </c>
      <c r="AH16" s="1553">
        <f>FWL!AH166</f>
        <v>0</v>
      </c>
      <c r="AI16" s="566">
        <f>FWL!AI166</f>
        <v>0</v>
      </c>
      <c r="AJ16" s="570">
        <f>FWL!AJ166</f>
        <v>0</v>
      </c>
      <c r="AK16" s="568">
        <f>FWL!AK166</f>
        <v>0</v>
      </c>
      <c r="AL16" s="293">
        <f>FWL!AL166</f>
        <v>0</v>
      </c>
      <c r="AM16" s="293">
        <f>FWL!AM166</f>
        <v>0</v>
      </c>
      <c r="AN16" s="292">
        <f>FWL!AN166</f>
        <v>0</v>
      </c>
      <c r="AO16" s="295">
        <f>FWL!AO166</f>
        <v>0</v>
      </c>
      <c r="AP16" s="292">
        <f>FWL!AP166</f>
        <v>0</v>
      </c>
      <c r="AQ16" s="296">
        <f>FWL!AQ166</f>
        <v>0</v>
      </c>
      <c r="AR16" s="293">
        <f>FWL!AR166</f>
        <v>0</v>
      </c>
      <c r="AS16" s="293">
        <f>FWL!AS166</f>
        <v>0</v>
      </c>
      <c r="AT16" s="293">
        <f>FWL!AT166</f>
        <v>0</v>
      </c>
      <c r="AU16" s="293">
        <f>FWL!AU166</f>
        <v>0</v>
      </c>
      <c r="AV16" s="293">
        <f>FWL!AV166</f>
        <v>0</v>
      </c>
      <c r="AW16" s="293">
        <f>FWL!AW166</f>
        <v>0</v>
      </c>
      <c r="AX16" s="293">
        <f>FWL!AX166</f>
        <v>0</v>
      </c>
      <c r="AY16" s="293">
        <f>FWL!AY166</f>
        <v>0</v>
      </c>
      <c r="AZ16" s="292">
        <f>FWL!AZ166</f>
        <v>0</v>
      </c>
      <c r="BA16" s="1283">
        <f>FWL!BA166</f>
        <v>0</v>
      </c>
      <c r="BB16" s="417"/>
      <c r="BC16" s="879">
        <f>SUM(L16:AW16)</f>
        <v>372</v>
      </c>
      <c r="BD16" s="853"/>
      <c r="BM16" s="385">
        <f>SUM(X16:BK16)</f>
        <v>737</v>
      </c>
    </row>
    <row r="17" spans="1:65" ht="24.75" customHeight="1">
      <c r="A17" s="2489"/>
      <c r="B17" s="2490"/>
      <c r="C17" s="2490"/>
      <c r="D17" s="2490"/>
      <c r="E17" s="2491"/>
      <c r="F17" s="2443"/>
      <c r="G17" s="865" t="s">
        <v>48</v>
      </c>
      <c r="H17" s="1583">
        <f>FWL!K166</f>
        <v>0</v>
      </c>
      <c r="I17" s="1565">
        <f>FWL!J167</f>
        <v>0</v>
      </c>
      <c r="J17" s="1587">
        <f>FWL!K167</f>
        <v>0</v>
      </c>
      <c r="K17" s="1278">
        <f>FWL!L167</f>
        <v>0</v>
      </c>
      <c r="L17" s="1565">
        <f>FWL!M167</f>
        <v>0</v>
      </c>
      <c r="M17" s="1587">
        <f>FWL!N167</f>
        <v>0</v>
      </c>
      <c r="N17" s="1762">
        <f>FWL!O167</f>
        <v>2</v>
      </c>
      <c r="O17" s="1587">
        <f>FWL!P167</f>
        <v>0</v>
      </c>
      <c r="P17" s="1278">
        <f>FWL!Q167</f>
        <v>0</v>
      </c>
      <c r="Q17" s="1705">
        <f>FWL!R167</f>
        <v>0</v>
      </c>
      <c r="R17" s="1725">
        <f>FWL!S167</f>
        <v>0</v>
      </c>
      <c r="S17" s="1813">
        <f>FWL!T167</f>
        <v>0</v>
      </c>
      <c r="T17" s="1587">
        <f>FWL!U167</f>
        <v>5</v>
      </c>
      <c r="U17" s="1278">
        <f>FWL!V167</f>
        <v>35</v>
      </c>
      <c r="V17" s="1705">
        <f>FWL!W167</f>
        <v>35</v>
      </c>
      <c r="W17" s="1725">
        <f>FWL!X167</f>
        <v>29</v>
      </c>
      <c r="X17" s="1565">
        <f>FWL!Y167</f>
        <v>51</v>
      </c>
      <c r="Y17" s="1278">
        <f>FWL!Z167</f>
        <v>50</v>
      </c>
      <c r="Z17" s="1565">
        <f>FWL!AA167</f>
        <v>50</v>
      </c>
      <c r="AA17" s="1705">
        <f>FWL!AB167</f>
        <v>50</v>
      </c>
      <c r="AB17" s="1725">
        <f>FWL!AC167</f>
        <v>35</v>
      </c>
      <c r="AC17" s="1565">
        <f>FWL!AD167</f>
        <v>30</v>
      </c>
      <c r="AD17" s="1278">
        <f>FWL!AE167</f>
        <v>0</v>
      </c>
      <c r="AE17" s="1565">
        <f>FWL!AF167</f>
        <v>0</v>
      </c>
      <c r="AF17" s="1278">
        <f>FWL!AG167</f>
        <v>0</v>
      </c>
      <c r="AG17" s="1583">
        <f>FWL!AH167</f>
        <v>0</v>
      </c>
      <c r="AH17" s="1565">
        <f>FWL!AI167</f>
        <v>0</v>
      </c>
      <c r="AI17" s="287">
        <f>FWL!AJ167</f>
        <v>0</v>
      </c>
      <c r="AJ17" s="1170">
        <f>FWL!AK167</f>
        <v>0</v>
      </c>
      <c r="AK17" s="286">
        <f>FWL!AN166</f>
        <v>0</v>
      </c>
      <c r="AL17" s="286">
        <f>FWL!AO166</f>
        <v>0</v>
      </c>
      <c r="AM17" s="286">
        <f>FWL!AP166</f>
        <v>0</v>
      </c>
      <c r="AN17" s="287">
        <f>FWL!AQ166</f>
        <v>0</v>
      </c>
      <c r="AO17" s="298">
        <f>FWL!AR166</f>
        <v>0</v>
      </c>
      <c r="AP17" s="287">
        <f>FWL!AS166</f>
        <v>0</v>
      </c>
      <c r="AQ17" s="288">
        <f>FWL!AT166</f>
        <v>0</v>
      </c>
      <c r="AR17" s="286">
        <f>FWL!AU166</f>
        <v>0</v>
      </c>
      <c r="AS17" s="286">
        <f>FWL!AV166</f>
        <v>0</v>
      </c>
      <c r="AT17" s="286">
        <f>FWL!AW166</f>
        <v>0</v>
      </c>
      <c r="AU17" s="286">
        <f>FWL!AX166</f>
        <v>0</v>
      </c>
      <c r="AV17" s="286">
        <f>FWL!AY166</f>
        <v>0</v>
      </c>
      <c r="AW17" s="286">
        <f>FWL!AZ166</f>
        <v>0</v>
      </c>
      <c r="AX17" s="286">
        <f>FWL!BA166</f>
        <v>0</v>
      </c>
      <c r="AY17" s="487">
        <f>FWL!BB166</f>
        <v>0</v>
      </c>
      <c r="AZ17" s="285">
        <f>FWL!BC166</f>
        <v>372</v>
      </c>
      <c r="BA17" s="1284">
        <f>FWL!BD166</f>
        <v>0</v>
      </c>
      <c r="BB17" s="867"/>
      <c r="BC17" s="868">
        <f>SUM(H17:AW17)</f>
        <v>372</v>
      </c>
      <c r="BD17" s="853"/>
      <c r="BM17" s="385">
        <f>SUM(T17:BG17)</f>
        <v>1114</v>
      </c>
    </row>
    <row r="18" spans="1:65" ht="24.75" customHeight="1">
      <c r="A18" s="2492"/>
      <c r="B18" s="2493"/>
      <c r="C18" s="2493"/>
      <c r="D18" s="2493"/>
      <c r="E18" s="2494"/>
      <c r="F18" s="2444"/>
      <c r="G18" s="869" t="s">
        <v>53</v>
      </c>
      <c r="H18" s="1277"/>
      <c r="I18" s="442">
        <f t="shared" ref="I18" si="8">M16</f>
        <v>0</v>
      </c>
      <c r="J18" s="441">
        <f t="shared" ref="J18" si="9">N16</f>
        <v>0</v>
      </c>
      <c r="K18" s="443">
        <f t="shared" ref="K18" si="10">O16</f>
        <v>0</v>
      </c>
      <c r="L18" s="442">
        <f t="shared" ref="L18" si="11">P16</f>
        <v>0</v>
      </c>
      <c r="M18" s="441">
        <f t="shared" ref="M18" si="12">Q16</f>
        <v>2</v>
      </c>
      <c r="N18" s="1763">
        <f t="shared" ref="N18" si="13">R16</f>
        <v>0</v>
      </c>
      <c r="O18" s="441">
        <f t="shared" ref="O18" si="14">S16</f>
        <v>0</v>
      </c>
      <c r="P18" s="443">
        <f t="shared" ref="P18" si="15">T16</f>
        <v>0</v>
      </c>
      <c r="Q18" s="1706">
        <f t="shared" ref="Q18" si="16">U16</f>
        <v>0</v>
      </c>
      <c r="R18" s="1726">
        <f t="shared" ref="R18" si="17">V16</f>
        <v>0</v>
      </c>
      <c r="S18" s="1814">
        <f t="shared" ref="S18" si="18">W16</f>
        <v>5</v>
      </c>
      <c r="T18" s="441">
        <f t="shared" ref="T18" si="19">X16</f>
        <v>35</v>
      </c>
      <c r="U18" s="443">
        <f t="shared" ref="U18" si="20">Y16</f>
        <v>35</v>
      </c>
      <c r="V18" s="1706">
        <f t="shared" ref="V18" si="21">Z16</f>
        <v>29</v>
      </c>
      <c r="W18" s="1726">
        <f t="shared" ref="W18" si="22">AA16</f>
        <v>51</v>
      </c>
      <c r="X18" s="442">
        <f t="shared" ref="X18" si="23">AB16</f>
        <v>50</v>
      </c>
      <c r="Y18" s="443">
        <f t="shared" ref="Y18" si="24">AC16</f>
        <v>50</v>
      </c>
      <c r="Z18" s="442">
        <f t="shared" ref="Z18" si="25">AD16</f>
        <v>50</v>
      </c>
      <c r="AA18" s="1706">
        <f t="shared" ref="AA18" si="26">AE16</f>
        <v>35</v>
      </c>
      <c r="AB18" s="1726">
        <f t="shared" ref="AB18" si="27">AF16</f>
        <v>30</v>
      </c>
      <c r="AC18" s="442">
        <f t="shared" ref="AC18" si="28">AG16</f>
        <v>0</v>
      </c>
      <c r="AD18" s="443">
        <f t="shared" ref="AD18" si="29">AH16</f>
        <v>0</v>
      </c>
      <c r="AE18" s="442">
        <f t="shared" ref="AE18" si="30">AI16</f>
        <v>0</v>
      </c>
      <c r="AF18" s="443">
        <f t="shared" ref="AF18" si="31">AJ16</f>
        <v>0</v>
      </c>
      <c r="AG18" s="1277">
        <f t="shared" ref="AG18" si="32">AK16</f>
        <v>0</v>
      </c>
      <c r="AH18" s="442">
        <f t="shared" ref="AH18" si="33">AL16</f>
        <v>0</v>
      </c>
      <c r="AI18" s="245">
        <f t="shared" ref="AI18" si="34">AM16</f>
        <v>0</v>
      </c>
      <c r="AJ18" s="420">
        <f t="shared" ref="AJ18" si="35">AN16</f>
        <v>0</v>
      </c>
      <c r="AK18" s="246">
        <f t="shared" ref="AK18" si="36">AO16</f>
        <v>0</v>
      </c>
      <c r="AL18" s="246">
        <f t="shared" ref="AL18" si="37">AP16</f>
        <v>0</v>
      </c>
      <c r="AM18" s="246">
        <f t="shared" ref="AM18" si="38">AQ16</f>
        <v>0</v>
      </c>
      <c r="AN18" s="245">
        <f t="shared" ref="AN18" si="39">AR16</f>
        <v>0</v>
      </c>
      <c r="AO18" s="247">
        <f t="shared" ref="AO18" si="40">AS16</f>
        <v>0</v>
      </c>
      <c r="AP18" s="245">
        <f t="shared" ref="AP18" si="41">AT16</f>
        <v>0</v>
      </c>
      <c r="AQ18" s="244">
        <f t="shared" ref="AQ18" si="42">AU16</f>
        <v>0</v>
      </c>
      <c r="AR18" s="246">
        <f t="shared" ref="AR18" si="43">AV16</f>
        <v>0</v>
      </c>
      <c r="AS18" s="246">
        <f t="shared" ref="AS18" si="44">AW16</f>
        <v>0</v>
      </c>
      <c r="AT18" s="246">
        <f t="shared" ref="AT18" si="45">AX16</f>
        <v>0</v>
      </c>
      <c r="AU18" s="246">
        <f t="shared" ref="AU18" si="46">AY16</f>
        <v>0</v>
      </c>
      <c r="AV18" s="246">
        <f t="shared" ref="AV18" si="47">AZ16</f>
        <v>0</v>
      </c>
      <c r="AW18" s="246">
        <f t="shared" ref="AW18" si="48">BA16</f>
        <v>0</v>
      </c>
      <c r="AX18" s="246">
        <f t="shared" ref="AX18" si="49">BB16</f>
        <v>0</v>
      </c>
      <c r="AY18" s="341">
        <f t="shared" ref="AY18" si="50">BC16</f>
        <v>372</v>
      </c>
      <c r="AZ18" s="343">
        <f t="shared" ref="AZ18" si="51">BD16</f>
        <v>0</v>
      </c>
      <c r="BA18" s="1285">
        <f t="shared" ref="BA18" si="52">BE16</f>
        <v>0</v>
      </c>
      <c r="BB18" s="384"/>
      <c r="BC18" s="870">
        <f>SUM(H18:AW18)</f>
        <v>372</v>
      </c>
      <c r="BD18" s="853"/>
      <c r="BM18" s="385">
        <f>SUM(T18:BG18)</f>
        <v>1109</v>
      </c>
    </row>
    <row r="19" spans="1:65" ht="24.75" customHeight="1">
      <c r="A19" s="2445"/>
      <c r="B19" s="2446"/>
      <c r="C19" s="2451" t="s">
        <v>43</v>
      </c>
      <c r="D19" s="2451"/>
      <c r="E19" s="2452"/>
      <c r="F19" s="2453"/>
      <c r="G19" s="2451"/>
      <c r="H19" s="1567"/>
      <c r="I19" s="1276">
        <f t="shared" ref="I19" si="53">H19+I18-I17</f>
        <v>0</v>
      </c>
      <c r="J19" s="1353">
        <f t="shared" ref="J19" si="54">I19+J18-J17</f>
        <v>0</v>
      </c>
      <c r="K19" s="1584">
        <f t="shared" ref="K19" si="55">J19+K18-K17</f>
        <v>0</v>
      </c>
      <c r="L19" s="1276">
        <f t="shared" ref="L19" si="56">K19+L18-L17</f>
        <v>0</v>
      </c>
      <c r="M19" s="1353">
        <f t="shared" ref="M19" si="57">L19+M18-M17</f>
        <v>2</v>
      </c>
      <c r="N19" s="1764">
        <f t="shared" ref="N19" si="58">M19+N18-N17</f>
        <v>0</v>
      </c>
      <c r="O19" s="1353">
        <f t="shared" ref="O19" si="59">N19+O18-O17</f>
        <v>0</v>
      </c>
      <c r="P19" s="1584">
        <f t="shared" ref="P19" si="60">O19+P18-P17</f>
        <v>0</v>
      </c>
      <c r="Q19" s="1707">
        <f t="shared" ref="Q19" si="61">P19+Q18-Q17</f>
        <v>0</v>
      </c>
      <c r="R19" s="1727">
        <f t="shared" ref="R19" si="62">Q19+R18-R17</f>
        <v>0</v>
      </c>
      <c r="S19" s="1815">
        <f t="shared" ref="S19" si="63">R19+S18-S17</f>
        <v>5</v>
      </c>
      <c r="T19" s="1353">
        <f t="shared" ref="T19" si="64">S19+T18-T17</f>
        <v>35</v>
      </c>
      <c r="U19" s="1584">
        <f t="shared" ref="U19" si="65">T19+U18-U17</f>
        <v>35</v>
      </c>
      <c r="V19" s="1707">
        <f t="shared" ref="V19" si="66">U19+V18-V17</f>
        <v>29</v>
      </c>
      <c r="W19" s="1727">
        <f t="shared" ref="W19" si="67">V19+W18-W17</f>
        <v>51</v>
      </c>
      <c r="X19" s="1276">
        <f t="shared" ref="X19" si="68">W19+X18-X17</f>
        <v>50</v>
      </c>
      <c r="Y19" s="1584">
        <f t="shared" ref="Y19" si="69">X19+Y18-Y17</f>
        <v>50</v>
      </c>
      <c r="Z19" s="1276">
        <f t="shared" ref="Z19" si="70">Y19+Z18-Z17</f>
        <v>50</v>
      </c>
      <c r="AA19" s="1707">
        <f t="shared" ref="AA19" si="71">Z19+AA18-AA17</f>
        <v>35</v>
      </c>
      <c r="AB19" s="1727">
        <f t="shared" ref="AB19" si="72">AA19+AB18-AB17</f>
        <v>30</v>
      </c>
      <c r="AC19" s="1276">
        <f t="shared" ref="AC19" si="73">AB19+AC18-AC17</f>
        <v>0</v>
      </c>
      <c r="AD19" s="1584">
        <f t="shared" ref="AD19" si="74">AC19+AD18-AD17</f>
        <v>0</v>
      </c>
      <c r="AE19" s="1276">
        <f t="shared" ref="AE19" si="75">AD19+AE18-AE17</f>
        <v>0</v>
      </c>
      <c r="AF19" s="1584">
        <f t="shared" ref="AF19" si="76">AE19+AF18-AF17</f>
        <v>0</v>
      </c>
      <c r="AG19" s="1567">
        <f t="shared" ref="AG19" si="77">AF19+AG18-AG17</f>
        <v>0</v>
      </c>
      <c r="AH19" s="1276">
        <f t="shared" ref="AH19" si="78">AG19+AH18-AH17</f>
        <v>0</v>
      </c>
      <c r="AI19" s="255"/>
      <c r="AJ19" s="1171"/>
      <c r="AK19" s="256"/>
      <c r="AL19" s="871"/>
      <c r="AM19" s="871"/>
      <c r="AN19" s="872"/>
      <c r="AO19" s="873"/>
      <c r="AP19" s="872"/>
      <c r="AQ19" s="880"/>
      <c r="AR19" s="871"/>
      <c r="AS19" s="871"/>
      <c r="AT19" s="871"/>
      <c r="AU19" s="871"/>
      <c r="AV19" s="871"/>
      <c r="AW19" s="871"/>
      <c r="AX19" s="871"/>
      <c r="AY19" s="871"/>
      <c r="AZ19" s="255"/>
      <c r="BA19" s="1286"/>
      <c r="BB19" s="1101">
        <f t="shared" ref="BB19:BK19" si="79">BA19+BB18-BB17</f>
        <v>0</v>
      </c>
      <c r="BC19" s="875"/>
      <c r="BD19" s="853">
        <f t="shared" si="79"/>
        <v>0</v>
      </c>
      <c r="BE19" s="385">
        <f t="shared" si="79"/>
        <v>0</v>
      </c>
      <c r="BF19" s="385">
        <f t="shared" si="79"/>
        <v>0</v>
      </c>
      <c r="BG19" s="385">
        <f t="shared" si="79"/>
        <v>0</v>
      </c>
      <c r="BH19" s="385">
        <f t="shared" si="79"/>
        <v>0</v>
      </c>
      <c r="BI19" s="385">
        <f t="shared" si="79"/>
        <v>0</v>
      </c>
      <c r="BJ19" s="385">
        <f t="shared" si="79"/>
        <v>0</v>
      </c>
      <c r="BK19" s="385">
        <f t="shared" si="79"/>
        <v>0</v>
      </c>
      <c r="BM19" s="385">
        <f>BL19</f>
        <v>0</v>
      </c>
    </row>
    <row r="20" spans="1:65" ht="24.75" customHeight="1">
      <c r="A20" s="2447"/>
      <c r="B20" s="2448"/>
      <c r="C20" s="2454" t="s">
        <v>179</v>
      </c>
      <c r="D20" s="2455"/>
      <c r="E20" s="2456"/>
      <c r="F20" s="2457"/>
      <c r="G20" s="2455"/>
      <c r="H20" s="1544">
        <f t="shared" ref="H20" si="80">J16</f>
        <v>0</v>
      </c>
      <c r="I20" s="1588">
        <f t="shared" ref="I20" si="81">K16</f>
        <v>0</v>
      </c>
      <c r="J20" s="731">
        <f>I17</f>
        <v>0</v>
      </c>
      <c r="K20" s="443">
        <f t="shared" ref="K20:AH20" si="82">J17</f>
        <v>0</v>
      </c>
      <c r="L20" s="442">
        <f t="shared" si="82"/>
        <v>0</v>
      </c>
      <c r="M20" s="441">
        <f t="shared" si="82"/>
        <v>0</v>
      </c>
      <c r="N20" s="1763">
        <f t="shared" si="82"/>
        <v>0</v>
      </c>
      <c r="O20" s="441">
        <f t="shared" si="82"/>
        <v>2</v>
      </c>
      <c r="P20" s="443">
        <f t="shared" si="82"/>
        <v>0</v>
      </c>
      <c r="Q20" s="1706">
        <f t="shared" si="82"/>
        <v>0</v>
      </c>
      <c r="R20" s="1728">
        <f t="shared" si="82"/>
        <v>0</v>
      </c>
      <c r="S20" s="1814">
        <f t="shared" si="82"/>
        <v>0</v>
      </c>
      <c r="T20" s="441">
        <f t="shared" si="82"/>
        <v>0</v>
      </c>
      <c r="U20" s="443">
        <f t="shared" si="82"/>
        <v>5</v>
      </c>
      <c r="V20" s="1706">
        <f t="shared" si="82"/>
        <v>35</v>
      </c>
      <c r="W20" s="1726">
        <f t="shared" si="82"/>
        <v>35</v>
      </c>
      <c r="X20" s="442">
        <f t="shared" si="82"/>
        <v>29</v>
      </c>
      <c r="Y20" s="443">
        <f t="shared" si="82"/>
        <v>51</v>
      </c>
      <c r="Z20" s="442">
        <f t="shared" si="82"/>
        <v>50</v>
      </c>
      <c r="AA20" s="1706">
        <f t="shared" si="82"/>
        <v>50</v>
      </c>
      <c r="AB20" s="1726">
        <f t="shared" si="82"/>
        <v>50</v>
      </c>
      <c r="AC20" s="442">
        <f t="shared" si="82"/>
        <v>35</v>
      </c>
      <c r="AD20" s="443">
        <f t="shared" si="82"/>
        <v>30</v>
      </c>
      <c r="AE20" s="442">
        <f t="shared" si="82"/>
        <v>0</v>
      </c>
      <c r="AF20" s="443">
        <f t="shared" si="82"/>
        <v>0</v>
      </c>
      <c r="AG20" s="1277">
        <f t="shared" si="82"/>
        <v>0</v>
      </c>
      <c r="AH20" s="442">
        <f t="shared" si="82"/>
        <v>0</v>
      </c>
      <c r="AI20" s="245">
        <f t="shared" ref="AI20" si="83">AK16</f>
        <v>0</v>
      </c>
      <c r="AJ20" s="420">
        <f t="shared" ref="AJ20" si="84">AL16</f>
        <v>0</v>
      </c>
      <c r="AK20" s="332">
        <f t="shared" ref="AK20" si="85">AM16</f>
        <v>0</v>
      </c>
      <c r="AL20" s="246">
        <f t="shared" ref="AL20" si="86">AN16</f>
        <v>0</v>
      </c>
      <c r="AM20" s="246">
        <f t="shared" ref="AM20" si="87">AO16</f>
        <v>0</v>
      </c>
      <c r="AN20" s="245">
        <f t="shared" ref="AN20" si="88">AP16</f>
        <v>0</v>
      </c>
      <c r="AO20" s="247"/>
      <c r="AP20" s="245"/>
      <c r="AQ20" s="881"/>
      <c r="AR20" s="246"/>
      <c r="AS20" s="246"/>
      <c r="AT20" s="246"/>
      <c r="AU20" s="246"/>
      <c r="AV20" s="246"/>
      <c r="AW20" s="241"/>
      <c r="AX20" s="241"/>
      <c r="AY20" s="241"/>
      <c r="AZ20" s="240"/>
      <c r="BA20" s="1288"/>
      <c r="BB20" s="239"/>
      <c r="BC20" s="882"/>
      <c r="BD20" s="853"/>
    </row>
    <row r="21" spans="1:65" ht="24.75" customHeight="1" thickBot="1">
      <c r="A21" s="2421"/>
      <c r="B21" s="2449"/>
      <c r="C21" s="2458" t="s">
        <v>41</v>
      </c>
      <c r="D21" s="2459"/>
      <c r="E21" s="2460"/>
      <c r="F21" s="2461"/>
      <c r="G21" s="2459"/>
      <c r="H21" s="1574"/>
      <c r="I21" s="1589">
        <f t="shared" ref="I21" si="89">H21+I17-I20</f>
        <v>0</v>
      </c>
      <c r="J21" s="1590">
        <f t="shared" ref="J21" si="90">I21+J17-J20</f>
        <v>0</v>
      </c>
      <c r="K21" s="1591">
        <f t="shared" ref="K21" si="91">J21+K17-K20</f>
        <v>0</v>
      </c>
      <c r="L21" s="1589">
        <f t="shared" ref="L21" si="92">K21+L17-L20</f>
        <v>0</v>
      </c>
      <c r="M21" s="1590">
        <f t="shared" ref="M21" si="93">L21+M17-M20</f>
        <v>0</v>
      </c>
      <c r="N21" s="1765">
        <f t="shared" ref="N21" si="94">M21+N17-N20</f>
        <v>2</v>
      </c>
      <c r="O21" s="1590">
        <f t="shared" ref="O21" si="95">N21+O17-O20</f>
        <v>0</v>
      </c>
      <c r="P21" s="1591">
        <f t="shared" ref="P21" si="96">O21+P17-P20</f>
        <v>0</v>
      </c>
      <c r="Q21" s="1708">
        <f t="shared" ref="Q21" si="97">P21+Q17-Q20</f>
        <v>0</v>
      </c>
      <c r="R21" s="1729">
        <f t="shared" ref="R21" si="98">Q21+R17-R20</f>
        <v>0</v>
      </c>
      <c r="S21" s="1816">
        <f t="shared" ref="S21" si="99">R21+S17-S20</f>
        <v>0</v>
      </c>
      <c r="T21" s="1590">
        <f t="shared" ref="T21" si="100">S21+T17-T20</f>
        <v>5</v>
      </c>
      <c r="U21" s="1591">
        <f t="shared" ref="U21" si="101">T21+U17-U20</f>
        <v>35</v>
      </c>
      <c r="V21" s="1708">
        <f t="shared" ref="V21" si="102">U21+V17-V20</f>
        <v>35</v>
      </c>
      <c r="W21" s="1729">
        <f t="shared" ref="W21" si="103">V21+W17-W20</f>
        <v>29</v>
      </c>
      <c r="X21" s="1589">
        <f t="shared" ref="X21" si="104">W21+X17-X20</f>
        <v>51</v>
      </c>
      <c r="Y21" s="1591">
        <f t="shared" ref="Y21" si="105">X21+Y17-Y20</f>
        <v>50</v>
      </c>
      <c r="Z21" s="1589">
        <f t="shared" ref="Z21" si="106">Y21+Z17-Z20</f>
        <v>50</v>
      </c>
      <c r="AA21" s="1708">
        <f t="shared" ref="AA21" si="107">Z21+AA17-AA20</f>
        <v>50</v>
      </c>
      <c r="AB21" s="1729">
        <f t="shared" ref="AB21" si="108">AA21+AB17-AB20</f>
        <v>35</v>
      </c>
      <c r="AC21" s="1589">
        <f t="shared" ref="AC21" si="109">AB21+AC17-AC20</f>
        <v>30</v>
      </c>
      <c r="AD21" s="1591">
        <f t="shared" ref="AD21" si="110">AC21+AD17-AD20</f>
        <v>0</v>
      </c>
      <c r="AE21" s="1589">
        <f t="shared" ref="AE21" si="111">AD21+AE17-AE20</f>
        <v>0</v>
      </c>
      <c r="AF21" s="1591">
        <f t="shared" ref="AF21" si="112">AE21+AF17-AF20</f>
        <v>0</v>
      </c>
      <c r="AG21" s="1574">
        <f t="shared" ref="AG21" si="113">AF21+AG17-AG20</f>
        <v>0</v>
      </c>
      <c r="AH21" s="1589">
        <f t="shared" ref="AH21" si="114">AG21+AH17-AH20</f>
        <v>0</v>
      </c>
      <c r="AI21" s="1108"/>
      <c r="AJ21" s="1172"/>
      <c r="AK21" s="339"/>
      <c r="AL21" s="884"/>
      <c r="AM21" s="884"/>
      <c r="AN21" s="885"/>
      <c r="AO21" s="886"/>
      <c r="AP21" s="885"/>
      <c r="AQ21" s="887"/>
      <c r="AR21" s="884"/>
      <c r="AS21" s="884"/>
      <c r="AT21" s="884"/>
      <c r="AU21" s="884"/>
      <c r="AV21" s="884"/>
      <c r="AW21" s="884"/>
      <c r="AX21" s="884"/>
      <c r="AY21" s="884"/>
      <c r="AZ21" s="885"/>
      <c r="BA21" s="1289"/>
      <c r="BB21" s="888">
        <f t="shared" ref="BB21:BK21" si="115">BA21+BB17-BB20</f>
        <v>0</v>
      </c>
      <c r="BC21" s="889"/>
      <c r="BD21" s="853">
        <f t="shared" si="115"/>
        <v>0</v>
      </c>
      <c r="BE21" s="385">
        <f t="shared" si="115"/>
        <v>0</v>
      </c>
      <c r="BF21" s="385">
        <f t="shared" si="115"/>
        <v>0</v>
      </c>
      <c r="BG21" s="385">
        <f t="shared" si="115"/>
        <v>0</v>
      </c>
      <c r="BH21" s="385">
        <f t="shared" si="115"/>
        <v>0</v>
      </c>
      <c r="BI21" s="385">
        <f t="shared" si="115"/>
        <v>0</v>
      </c>
      <c r="BJ21" s="385">
        <f t="shared" si="115"/>
        <v>0</v>
      </c>
      <c r="BK21" s="385">
        <f t="shared" si="115"/>
        <v>0</v>
      </c>
      <c r="BL21" s="385">
        <f>BK21+BL17-BL20</f>
        <v>0</v>
      </c>
    </row>
    <row r="22" spans="1:65" ht="24.75" hidden="1" customHeight="1">
      <c r="A22" s="2497" t="s">
        <v>180</v>
      </c>
      <c r="B22" s="2498"/>
      <c r="C22" s="2498"/>
      <c r="D22" s="2498"/>
      <c r="E22" s="2499"/>
      <c r="F22" s="2442"/>
      <c r="G22" s="856" t="s">
        <v>49</v>
      </c>
      <c r="H22" s="1530"/>
      <c r="I22" s="1553"/>
      <c r="J22" s="955"/>
      <c r="K22" s="1263"/>
      <c r="L22" s="1264"/>
      <c r="M22" s="1586"/>
      <c r="N22" s="1761"/>
      <c r="O22" s="1586"/>
      <c r="P22" s="954"/>
      <c r="Q22" s="1704"/>
      <c r="R22" s="565"/>
      <c r="S22" s="1812"/>
      <c r="T22" s="955"/>
      <c r="U22" s="954"/>
      <c r="V22" s="1704"/>
      <c r="W22" s="565"/>
      <c r="X22" s="1553"/>
      <c r="Y22" s="954"/>
      <c r="Z22" s="1553"/>
      <c r="AA22" s="1704"/>
      <c r="AB22" s="565"/>
      <c r="AC22" s="1553"/>
      <c r="AD22" s="954"/>
      <c r="AE22" s="1553"/>
      <c r="AF22" s="954"/>
      <c r="AG22" s="1530"/>
      <c r="AH22" s="1553"/>
      <c r="AI22" s="566"/>
      <c r="AJ22" s="570"/>
      <c r="AK22" s="568"/>
      <c r="AL22" s="293"/>
      <c r="AM22" s="293"/>
      <c r="AN22" s="292"/>
      <c r="AO22" s="295"/>
      <c r="AP22" s="292"/>
      <c r="AQ22" s="296"/>
      <c r="AR22" s="293"/>
      <c r="AS22" s="293"/>
      <c r="AT22" s="293"/>
      <c r="AU22" s="293"/>
      <c r="AV22" s="293"/>
      <c r="AW22" s="293"/>
      <c r="AX22" s="292"/>
      <c r="AY22" s="295"/>
      <c r="AZ22" s="293"/>
      <c r="BA22" s="1283"/>
      <c r="BB22" s="417"/>
      <c r="BC22" s="879"/>
      <c r="BD22" s="853"/>
      <c r="BM22" s="385">
        <f>SUM(AC22:BG22)</f>
        <v>0</v>
      </c>
    </row>
    <row r="23" spans="1:65" ht="24.75" hidden="1" customHeight="1">
      <c r="A23" s="2500"/>
      <c r="B23" s="2501"/>
      <c r="C23" s="2501"/>
      <c r="D23" s="2501"/>
      <c r="E23" s="2502"/>
      <c r="F23" s="2443"/>
      <c r="G23" s="865" t="s">
        <v>48</v>
      </c>
      <c r="H23" s="1583"/>
      <c r="I23" s="1565"/>
      <c r="J23" s="1587"/>
      <c r="K23" s="1592"/>
      <c r="L23" s="1593"/>
      <c r="M23" s="1595"/>
      <c r="N23" s="1766"/>
      <c r="O23" s="1595"/>
      <c r="P23" s="1278"/>
      <c r="Q23" s="1705"/>
      <c r="R23" s="1725"/>
      <c r="S23" s="1813"/>
      <c r="T23" s="1587"/>
      <c r="U23" s="1278"/>
      <c r="V23" s="1705"/>
      <c r="W23" s="1725"/>
      <c r="X23" s="1565"/>
      <c r="Y23" s="1278"/>
      <c r="Z23" s="1565"/>
      <c r="AA23" s="1705"/>
      <c r="AB23" s="1725"/>
      <c r="AC23" s="1565"/>
      <c r="AD23" s="1278"/>
      <c r="AE23" s="1565"/>
      <c r="AF23" s="1278"/>
      <c r="AG23" s="1583"/>
      <c r="AH23" s="1565"/>
      <c r="AI23" s="287"/>
      <c r="AJ23" s="1170"/>
      <c r="AK23" s="286"/>
      <c r="AL23" s="286"/>
      <c r="AM23" s="286"/>
      <c r="AN23" s="287"/>
      <c r="AO23" s="298"/>
      <c r="AP23" s="287"/>
      <c r="AQ23" s="284"/>
      <c r="AR23" s="487"/>
      <c r="AS23" s="487"/>
      <c r="AT23" s="487"/>
      <c r="AU23" s="487"/>
      <c r="AV23" s="487">
        <f>AZ26</f>
        <v>0</v>
      </c>
      <c r="AW23" s="487"/>
      <c r="AX23" s="487">
        <f>BG26</f>
        <v>0</v>
      </c>
      <c r="AY23" s="487">
        <f>BG26</f>
        <v>0</v>
      </c>
      <c r="AZ23" s="285"/>
      <c r="BA23" s="1284"/>
      <c r="BB23" s="867"/>
      <c r="BC23" s="868"/>
      <c r="BD23" s="853"/>
      <c r="BM23" s="385">
        <f>SUM(W23:BG23)</f>
        <v>0</v>
      </c>
    </row>
    <row r="24" spans="1:65" ht="24.75" hidden="1" customHeight="1">
      <c r="A24" s="2503"/>
      <c r="B24" s="2504"/>
      <c r="C24" s="2504"/>
      <c r="D24" s="2504"/>
      <c r="E24" s="2505"/>
      <c r="F24" s="2444"/>
      <c r="G24" s="869" t="s">
        <v>53</v>
      </c>
      <c r="H24" s="1277"/>
      <c r="I24" s="442"/>
      <c r="J24" s="441"/>
      <c r="K24" s="443"/>
      <c r="L24" s="442"/>
      <c r="M24" s="441"/>
      <c r="N24" s="1763"/>
      <c r="O24" s="441"/>
      <c r="P24" s="443"/>
      <c r="Q24" s="1706"/>
      <c r="R24" s="1726"/>
      <c r="S24" s="1814"/>
      <c r="T24" s="441"/>
      <c r="U24" s="443"/>
      <c r="V24" s="1706"/>
      <c r="W24" s="1726"/>
      <c r="X24" s="442"/>
      <c r="Y24" s="443"/>
      <c r="Z24" s="442"/>
      <c r="AA24" s="1706"/>
      <c r="AB24" s="1726"/>
      <c r="AC24" s="442"/>
      <c r="AD24" s="443"/>
      <c r="AE24" s="442"/>
      <c r="AF24" s="443"/>
      <c r="AG24" s="1277"/>
      <c r="AH24" s="442"/>
      <c r="AI24" s="245"/>
      <c r="AJ24" s="420"/>
      <c r="AK24" s="246"/>
      <c r="AL24" s="246"/>
      <c r="AM24" s="246"/>
      <c r="AN24" s="245"/>
      <c r="AO24" s="247"/>
      <c r="AP24" s="245"/>
      <c r="AQ24" s="244"/>
      <c r="AR24" s="246"/>
      <c r="AS24" s="246"/>
      <c r="AT24" s="246"/>
      <c r="AU24" s="246"/>
      <c r="AV24" s="246">
        <f>BA22</f>
        <v>0</v>
      </c>
      <c r="AW24" s="246"/>
      <c r="AX24" s="890">
        <f>BH22</f>
        <v>0</v>
      </c>
      <c r="AY24" s="891">
        <f>BH22</f>
        <v>0</v>
      </c>
      <c r="AZ24" s="343"/>
      <c r="BA24" s="1285"/>
      <c r="BB24" s="384"/>
      <c r="BC24" s="870"/>
      <c r="BD24" s="853"/>
      <c r="BM24" s="385">
        <f>SUM(V24:BG24)</f>
        <v>0</v>
      </c>
    </row>
    <row r="25" spans="1:65" ht="24.75" hidden="1" customHeight="1">
      <c r="A25" s="2445"/>
      <c r="B25" s="2446"/>
      <c r="C25" s="2451" t="s">
        <v>43</v>
      </c>
      <c r="D25" s="2451"/>
      <c r="E25" s="2452"/>
      <c r="F25" s="2453"/>
      <c r="G25" s="2451"/>
      <c r="H25" s="1567"/>
      <c r="I25" s="1276"/>
      <c r="J25" s="1353"/>
      <c r="K25" s="1584"/>
      <c r="L25" s="1276"/>
      <c r="M25" s="1353"/>
      <c r="N25" s="1764"/>
      <c r="O25" s="1353"/>
      <c r="P25" s="1584"/>
      <c r="Q25" s="1707"/>
      <c r="R25" s="1727"/>
      <c r="S25" s="1815"/>
      <c r="T25" s="1353"/>
      <c r="U25" s="1584"/>
      <c r="V25" s="1707"/>
      <c r="W25" s="1727"/>
      <c r="X25" s="1276"/>
      <c r="Y25" s="1584"/>
      <c r="Z25" s="1276"/>
      <c r="AA25" s="1707"/>
      <c r="AB25" s="1727"/>
      <c r="AC25" s="1276"/>
      <c r="AD25" s="1584"/>
      <c r="AE25" s="1276"/>
      <c r="AF25" s="1584"/>
      <c r="AG25" s="1567"/>
      <c r="AH25" s="1276"/>
      <c r="AI25" s="255"/>
      <c r="AJ25" s="1171"/>
      <c r="AK25" s="256"/>
      <c r="AL25" s="871"/>
      <c r="AM25" s="871"/>
      <c r="AN25" s="872"/>
      <c r="AO25" s="873"/>
      <c r="AP25" s="872"/>
      <c r="AQ25" s="892"/>
      <c r="AR25" s="871"/>
      <c r="AS25" s="871"/>
      <c r="AT25" s="871"/>
      <c r="AU25" s="871"/>
      <c r="AV25" s="871"/>
      <c r="AW25" s="871"/>
      <c r="AX25" s="873">
        <f>AW25+AX24-AX23</f>
        <v>0</v>
      </c>
      <c r="AY25" s="871">
        <f>AW25+AY24-AY23</f>
        <v>0</v>
      </c>
      <c r="AZ25" s="255"/>
      <c r="BA25" s="1286"/>
      <c r="BB25" s="1101"/>
      <c r="BC25" s="875"/>
      <c r="BD25" s="853"/>
    </row>
    <row r="26" spans="1:65" ht="24.75" hidden="1" customHeight="1">
      <c r="A26" s="2447"/>
      <c r="B26" s="2448"/>
      <c r="C26" s="2454" t="s">
        <v>179</v>
      </c>
      <c r="D26" s="2455"/>
      <c r="E26" s="2456"/>
      <c r="F26" s="2457"/>
      <c r="G26" s="2455"/>
      <c r="H26" s="1544"/>
      <c r="I26" s="1588"/>
      <c r="J26" s="731"/>
      <c r="K26" s="439"/>
      <c r="L26" s="442"/>
      <c r="M26" s="441"/>
      <c r="N26" s="1763"/>
      <c r="O26" s="441"/>
      <c r="P26" s="443"/>
      <c r="Q26" s="1706"/>
      <c r="R26" s="1728"/>
      <c r="S26" s="1814"/>
      <c r="T26" s="441"/>
      <c r="U26" s="443"/>
      <c r="V26" s="1706"/>
      <c r="W26" s="1726"/>
      <c r="X26" s="442"/>
      <c r="Y26" s="443"/>
      <c r="Z26" s="442"/>
      <c r="AA26" s="1706"/>
      <c r="AB26" s="1726"/>
      <c r="AC26" s="442"/>
      <c r="AD26" s="443"/>
      <c r="AE26" s="442"/>
      <c r="AF26" s="443"/>
      <c r="AG26" s="1277"/>
      <c r="AH26" s="442"/>
      <c r="AI26" s="245"/>
      <c r="AJ26" s="420"/>
      <c r="AK26" s="332"/>
      <c r="AL26" s="246"/>
      <c r="AM26" s="246"/>
      <c r="AN26" s="245"/>
      <c r="AO26" s="247"/>
      <c r="AP26" s="245"/>
      <c r="AQ26" s="244"/>
      <c r="AR26" s="246"/>
      <c r="AS26" s="246"/>
      <c r="AT26" s="246"/>
      <c r="AU26" s="246"/>
      <c r="AV26" s="246"/>
      <c r="AW26" s="241"/>
      <c r="AX26" s="241"/>
      <c r="AY26" s="241"/>
      <c r="AZ26" s="240"/>
      <c r="BA26" s="1288"/>
      <c r="BB26" s="239"/>
      <c r="BC26" s="882"/>
      <c r="BD26" s="853"/>
      <c r="BM26" s="385">
        <f>SUM(Z26:BG26)</f>
        <v>0</v>
      </c>
    </row>
    <row r="27" spans="1:65" ht="24.75" hidden="1" customHeight="1" thickBot="1">
      <c r="A27" s="2421"/>
      <c r="B27" s="2449"/>
      <c r="C27" s="2458" t="s">
        <v>41</v>
      </c>
      <c r="D27" s="2459"/>
      <c r="E27" s="2460"/>
      <c r="F27" s="2461"/>
      <c r="G27" s="2459"/>
      <c r="H27" s="1574"/>
      <c r="I27" s="1589"/>
      <c r="J27" s="1590"/>
      <c r="K27" s="1591"/>
      <c r="L27" s="1589"/>
      <c r="M27" s="1590"/>
      <c r="N27" s="1765"/>
      <c r="O27" s="1590"/>
      <c r="P27" s="1591"/>
      <c r="Q27" s="1708"/>
      <c r="R27" s="1729"/>
      <c r="S27" s="1816"/>
      <c r="T27" s="1590"/>
      <c r="U27" s="1591"/>
      <c r="V27" s="1708"/>
      <c r="W27" s="1729"/>
      <c r="X27" s="1589"/>
      <c r="Y27" s="1591"/>
      <c r="Z27" s="1589"/>
      <c r="AA27" s="1708"/>
      <c r="AB27" s="1729"/>
      <c r="AC27" s="1589"/>
      <c r="AD27" s="1591"/>
      <c r="AE27" s="1589"/>
      <c r="AF27" s="1591"/>
      <c r="AG27" s="1574"/>
      <c r="AH27" s="1589"/>
      <c r="AI27" s="1108"/>
      <c r="AJ27" s="1172"/>
      <c r="AK27" s="339"/>
      <c r="AL27" s="884"/>
      <c r="AM27" s="884"/>
      <c r="AN27" s="893"/>
      <c r="AO27" s="886"/>
      <c r="AP27" s="885"/>
      <c r="AQ27" s="894"/>
      <c r="AR27" s="884"/>
      <c r="AS27" s="884"/>
      <c r="AT27" s="884"/>
      <c r="AU27" s="884"/>
      <c r="AV27" s="884">
        <f>AU27+AV23-AV26</f>
        <v>0</v>
      </c>
      <c r="AW27" s="884"/>
      <c r="AX27" s="884">
        <f>AW27+AX23-AX26</f>
        <v>0</v>
      </c>
      <c r="AY27" s="884">
        <f>AW27+AY23-AY26</f>
        <v>0</v>
      </c>
      <c r="AZ27" s="885"/>
      <c r="BA27" s="1289"/>
      <c r="BB27" s="888"/>
      <c r="BC27" s="889"/>
      <c r="BD27" s="853"/>
    </row>
    <row r="28" spans="1:65" ht="24.75" hidden="1" customHeight="1">
      <c r="A28" s="2506" t="s">
        <v>30</v>
      </c>
      <c r="B28" s="2507"/>
      <c r="C28" s="2508" t="s">
        <v>181</v>
      </c>
      <c r="D28" s="2509"/>
      <c r="E28" s="2510"/>
      <c r="F28" s="1098"/>
      <c r="G28" s="895" t="s">
        <v>49</v>
      </c>
      <c r="H28" s="1596"/>
      <c r="I28" s="1597"/>
      <c r="J28" s="1598"/>
      <c r="K28" s="1599"/>
      <c r="L28" s="1600"/>
      <c r="M28" s="1602"/>
      <c r="N28" s="1767"/>
      <c r="O28" s="1602"/>
      <c r="P28" s="1603"/>
      <c r="Q28" s="1709"/>
      <c r="R28" s="1730"/>
      <c r="S28" s="1817"/>
      <c r="T28" s="1598"/>
      <c r="U28" s="1603"/>
      <c r="V28" s="1709"/>
      <c r="W28" s="1730"/>
      <c r="X28" s="1597"/>
      <c r="Y28" s="1603"/>
      <c r="Z28" s="1597"/>
      <c r="AA28" s="1709"/>
      <c r="AB28" s="1730"/>
      <c r="AC28" s="1597"/>
      <c r="AD28" s="1603"/>
      <c r="AE28" s="1597"/>
      <c r="AF28" s="1603"/>
      <c r="AG28" s="1596"/>
      <c r="AH28" s="1597"/>
      <c r="AI28" s="367"/>
      <c r="AJ28" s="623"/>
      <c r="AK28" s="368"/>
      <c r="AL28" s="352"/>
      <c r="AM28" s="352"/>
      <c r="AN28" s="351"/>
      <c r="AO28" s="353"/>
      <c r="AP28" s="351"/>
      <c r="AQ28" s="354"/>
      <c r="AR28" s="352"/>
      <c r="AS28" s="352"/>
      <c r="AT28" s="352"/>
      <c r="AU28" s="352"/>
      <c r="AV28" s="352"/>
      <c r="AW28" s="352"/>
      <c r="AX28" s="352"/>
      <c r="AY28" s="352"/>
      <c r="AZ28" s="351"/>
      <c r="BA28" s="1290"/>
      <c r="BB28" s="388"/>
      <c r="BC28" s="896"/>
      <c r="BD28" s="853"/>
      <c r="BM28" s="385">
        <f>SUM(AF28:BH28)</f>
        <v>0</v>
      </c>
    </row>
    <row r="29" spans="1:65" ht="24.75" hidden="1" customHeight="1">
      <c r="A29" s="897"/>
      <c r="B29" s="898"/>
      <c r="C29" s="2511"/>
      <c r="D29" s="2512"/>
      <c r="E29" s="2513"/>
      <c r="F29" s="899" t="s">
        <v>53</v>
      </c>
      <c r="G29" s="1110" t="s">
        <v>182</v>
      </c>
      <c r="H29" s="1335"/>
      <c r="I29" s="438"/>
      <c r="J29" s="440"/>
      <c r="K29" s="443"/>
      <c r="L29" s="442"/>
      <c r="M29" s="441"/>
      <c r="N29" s="1763"/>
      <c r="O29" s="441"/>
      <c r="P29" s="1604"/>
      <c r="Q29" s="1711"/>
      <c r="R29" s="1728"/>
      <c r="S29" s="1818"/>
      <c r="T29" s="1605"/>
      <c r="U29" s="1604"/>
      <c r="V29" s="1711"/>
      <c r="W29" s="1728"/>
      <c r="X29" s="1368"/>
      <c r="Y29" s="1604"/>
      <c r="Z29" s="1368"/>
      <c r="AA29" s="1711"/>
      <c r="AB29" s="1728"/>
      <c r="AC29" s="1368"/>
      <c r="AD29" s="1604"/>
      <c r="AE29" s="1368"/>
      <c r="AF29" s="1604"/>
      <c r="AG29" s="1532"/>
      <c r="AH29" s="1368"/>
      <c r="AI29" s="1104"/>
      <c r="AJ29" s="590"/>
      <c r="AK29" s="237"/>
      <c r="AL29" s="246"/>
      <c r="AM29" s="246"/>
      <c r="AN29" s="1104"/>
      <c r="AO29" s="366"/>
      <c r="AP29" s="245"/>
      <c r="AQ29" s="244"/>
      <c r="AR29" s="246"/>
      <c r="AS29" s="246"/>
      <c r="AT29" s="246"/>
      <c r="AU29" s="246"/>
      <c r="AV29" s="246"/>
      <c r="AW29" s="246"/>
      <c r="AX29" s="246"/>
      <c r="AY29" s="341"/>
      <c r="AZ29" s="343"/>
      <c r="BA29" s="1285"/>
      <c r="BB29" s="384"/>
      <c r="BC29" s="877"/>
      <c r="BD29" s="853"/>
      <c r="BM29" s="385">
        <f>SUM(Z29:BL29)</f>
        <v>0</v>
      </c>
    </row>
    <row r="30" spans="1:65" ht="24.75" hidden="1" customHeight="1">
      <c r="A30" s="853"/>
      <c r="B30" s="386"/>
      <c r="C30" s="2511"/>
      <c r="D30" s="2512"/>
      <c r="E30" s="2513"/>
      <c r="F30" s="900" t="s">
        <v>53</v>
      </c>
      <c r="G30" s="1115" t="s">
        <v>183</v>
      </c>
      <c r="H30" s="1532"/>
      <c r="I30" s="1368"/>
      <c r="J30" s="1605"/>
      <c r="K30" s="1606"/>
      <c r="L30" s="1607"/>
      <c r="M30" s="1609"/>
      <c r="N30" s="1768"/>
      <c r="O30" s="1609"/>
      <c r="P30" s="1604"/>
      <c r="Q30" s="1711"/>
      <c r="R30" s="1728"/>
      <c r="S30" s="1818"/>
      <c r="T30" s="1605"/>
      <c r="U30" s="1604"/>
      <c r="V30" s="1711"/>
      <c r="W30" s="1728"/>
      <c r="X30" s="1368"/>
      <c r="Y30" s="1604"/>
      <c r="Z30" s="1368"/>
      <c r="AA30" s="1711"/>
      <c r="AB30" s="1728"/>
      <c r="AC30" s="1368"/>
      <c r="AD30" s="1604"/>
      <c r="AE30" s="1368"/>
      <c r="AF30" s="1604"/>
      <c r="AG30" s="1532"/>
      <c r="AH30" s="1368"/>
      <c r="AI30" s="1104"/>
      <c r="AJ30" s="590"/>
      <c r="AK30" s="365"/>
      <c r="AL30" s="365"/>
      <c r="AM30" s="365"/>
      <c r="AN30" s="1104"/>
      <c r="AO30" s="366"/>
      <c r="AP30" s="1104"/>
      <c r="AQ30" s="364"/>
      <c r="AR30" s="365"/>
      <c r="AS30" s="365"/>
      <c r="AT30" s="365"/>
      <c r="AU30" s="365"/>
      <c r="AV30" s="365"/>
      <c r="AW30" s="365"/>
      <c r="AX30" s="365"/>
      <c r="AY30" s="359"/>
      <c r="AZ30" s="358"/>
      <c r="BA30" s="1287"/>
      <c r="BB30" s="355"/>
      <c r="BC30" s="901"/>
      <c r="BD30" s="853"/>
      <c r="BM30" s="385">
        <f>SUM(Z30:BD30)</f>
        <v>0</v>
      </c>
    </row>
    <row r="31" spans="1:65" ht="24.75" hidden="1" customHeight="1">
      <c r="A31" s="2517" t="s">
        <v>184</v>
      </c>
      <c r="B31" s="2518"/>
      <c r="C31" s="2514"/>
      <c r="D31" s="2515"/>
      <c r="E31" s="2516"/>
      <c r="F31" s="1099"/>
      <c r="G31" s="902" t="s">
        <v>48</v>
      </c>
      <c r="H31" s="1610"/>
      <c r="I31" s="1611"/>
      <c r="J31" s="1612"/>
      <c r="K31" s="1613"/>
      <c r="L31" s="1614"/>
      <c r="M31" s="1616"/>
      <c r="N31" s="1769"/>
      <c r="O31" s="1616"/>
      <c r="P31" s="1617"/>
      <c r="Q31" s="1712"/>
      <c r="R31" s="1731"/>
      <c r="S31" s="1819"/>
      <c r="T31" s="1612"/>
      <c r="U31" s="1617"/>
      <c r="V31" s="1712"/>
      <c r="W31" s="1731"/>
      <c r="X31" s="1611"/>
      <c r="Y31" s="1617"/>
      <c r="Z31" s="1611"/>
      <c r="AA31" s="1712"/>
      <c r="AB31" s="1731"/>
      <c r="AC31" s="1611"/>
      <c r="AD31" s="1617"/>
      <c r="AE31" s="1611"/>
      <c r="AF31" s="1617"/>
      <c r="AG31" s="1610"/>
      <c r="AH31" s="1611"/>
      <c r="AI31" s="347"/>
      <c r="AJ31" s="383"/>
      <c r="AK31" s="345"/>
      <c r="AL31" s="345"/>
      <c r="AM31" s="345"/>
      <c r="AN31" s="347"/>
      <c r="AO31" s="346"/>
      <c r="AP31" s="347"/>
      <c r="AQ31" s="348"/>
      <c r="AR31" s="345"/>
      <c r="AS31" s="345"/>
      <c r="AT31" s="345"/>
      <c r="AU31" s="345"/>
      <c r="AV31" s="345"/>
      <c r="AW31" s="345"/>
      <c r="AX31" s="345"/>
      <c r="AY31" s="345"/>
      <c r="AZ31" s="347"/>
      <c r="BA31" s="1291"/>
      <c r="BB31" s="382"/>
      <c r="BC31" s="903"/>
      <c r="BD31" s="853"/>
      <c r="BM31" s="385">
        <f>SUM(Z31:BL31)</f>
        <v>0</v>
      </c>
    </row>
    <row r="32" spans="1:65" ht="24.75" hidden="1" customHeight="1">
      <c r="A32" s="2445" t="s">
        <v>44</v>
      </c>
      <c r="B32" s="2446"/>
      <c r="C32" s="2519" t="s">
        <v>43</v>
      </c>
      <c r="D32" s="2520"/>
      <c r="E32" s="2521"/>
      <c r="F32" s="2445" t="s">
        <v>182</v>
      </c>
      <c r="G32" s="2520"/>
      <c r="H32" s="1567"/>
      <c r="I32" s="1276"/>
      <c r="J32" s="1353"/>
      <c r="K32" s="1618"/>
      <c r="L32" s="1619"/>
      <c r="M32" s="1621"/>
      <c r="N32" s="1770"/>
      <c r="O32" s="1621"/>
      <c r="P32" s="1584"/>
      <c r="Q32" s="1707"/>
      <c r="R32" s="1727"/>
      <c r="S32" s="1815"/>
      <c r="T32" s="1353"/>
      <c r="U32" s="1584"/>
      <c r="V32" s="1707"/>
      <c r="W32" s="1727"/>
      <c r="X32" s="1276"/>
      <c r="Y32" s="1584"/>
      <c r="Z32" s="1276"/>
      <c r="AA32" s="1707"/>
      <c r="AB32" s="1727"/>
      <c r="AC32" s="1276"/>
      <c r="AD32" s="1584"/>
      <c r="AE32" s="1276"/>
      <c r="AF32" s="1584"/>
      <c r="AG32" s="1567"/>
      <c r="AH32" s="1276"/>
      <c r="AI32" s="255"/>
      <c r="AJ32" s="1171"/>
      <c r="AK32" s="256"/>
      <c r="AL32" s="871"/>
      <c r="AM32" s="871"/>
      <c r="AN32" s="872"/>
      <c r="AO32" s="873"/>
      <c r="AP32" s="872"/>
      <c r="AQ32" s="892"/>
      <c r="AR32" s="871"/>
      <c r="AS32" s="871"/>
      <c r="AT32" s="871"/>
      <c r="AU32" s="871"/>
      <c r="AV32" s="871"/>
      <c r="AW32" s="871"/>
      <c r="AX32" s="871"/>
      <c r="AY32" s="904"/>
      <c r="AZ32" s="905"/>
      <c r="BA32" s="1286"/>
      <c r="BB32" s="1101"/>
      <c r="BC32" s="875"/>
      <c r="BD32" s="853"/>
    </row>
    <row r="33" spans="1:65" ht="24.75" hidden="1" customHeight="1">
      <c r="A33" s="2447"/>
      <c r="B33" s="2448"/>
      <c r="C33" s="2522"/>
      <c r="D33" s="2523"/>
      <c r="E33" s="2524"/>
      <c r="F33" s="2525" t="s">
        <v>185</v>
      </c>
      <c r="G33" s="2526"/>
      <c r="H33" s="1544"/>
      <c r="I33" s="1588"/>
      <c r="J33" s="731"/>
      <c r="K33" s="1622"/>
      <c r="L33" s="1623"/>
      <c r="M33" s="1625"/>
      <c r="N33" s="1771"/>
      <c r="O33" s="1625"/>
      <c r="P33" s="1626"/>
      <c r="Q33" s="1701"/>
      <c r="R33" s="1732"/>
      <c r="S33" s="1820"/>
      <c r="T33" s="731"/>
      <c r="U33" s="1626"/>
      <c r="V33" s="1701"/>
      <c r="W33" s="1732"/>
      <c r="X33" s="1588"/>
      <c r="Y33" s="1626"/>
      <c r="Z33" s="1588"/>
      <c r="AA33" s="1701"/>
      <c r="AB33" s="1732"/>
      <c r="AC33" s="1588"/>
      <c r="AD33" s="1626"/>
      <c r="AE33" s="1588"/>
      <c r="AF33" s="1626"/>
      <c r="AG33" s="1544"/>
      <c r="AH33" s="1588"/>
      <c r="AI33" s="1113"/>
      <c r="AJ33" s="437"/>
      <c r="AK33" s="332"/>
      <c r="AL33" s="906"/>
      <c r="AM33" s="906"/>
      <c r="AN33" s="907"/>
      <c r="AO33" s="908"/>
      <c r="AP33" s="907"/>
      <c r="AQ33" s="909"/>
      <c r="AR33" s="906"/>
      <c r="AS33" s="906"/>
      <c r="AT33" s="906"/>
      <c r="AU33" s="906"/>
      <c r="AV33" s="906"/>
      <c r="AW33" s="906"/>
      <c r="AX33" s="906"/>
      <c r="AY33" s="910"/>
      <c r="AZ33" s="911"/>
      <c r="BA33" s="1292"/>
      <c r="BB33" s="1114"/>
      <c r="BC33" s="882"/>
      <c r="BD33" s="853"/>
    </row>
    <row r="34" spans="1:65" ht="24.75" hidden="1" customHeight="1">
      <c r="A34" s="2447"/>
      <c r="B34" s="2448"/>
      <c r="C34" s="2454" t="s">
        <v>179</v>
      </c>
      <c r="D34" s="2455"/>
      <c r="E34" s="2456"/>
      <c r="F34" s="2457"/>
      <c r="G34" s="2455"/>
      <c r="H34" s="1544"/>
      <c r="I34" s="1588"/>
      <c r="J34" s="731"/>
      <c r="K34" s="1626"/>
      <c r="L34" s="1588"/>
      <c r="M34" s="731"/>
      <c r="N34" s="1772"/>
      <c r="O34" s="731"/>
      <c r="P34" s="1626"/>
      <c r="Q34" s="1701"/>
      <c r="R34" s="1732"/>
      <c r="S34" s="1820"/>
      <c r="T34" s="731"/>
      <c r="U34" s="1626"/>
      <c r="V34" s="1701"/>
      <c r="W34" s="1732"/>
      <c r="X34" s="1588"/>
      <c r="Y34" s="1626"/>
      <c r="Z34" s="1588"/>
      <c r="AA34" s="1701"/>
      <c r="AB34" s="1732"/>
      <c r="AC34" s="1588"/>
      <c r="AD34" s="1626"/>
      <c r="AE34" s="1588"/>
      <c r="AF34" s="1626"/>
      <c r="AG34" s="1544"/>
      <c r="AH34" s="1588"/>
      <c r="AI34" s="1113"/>
      <c r="AJ34" s="437"/>
      <c r="AK34" s="332"/>
      <c r="AL34" s="241"/>
      <c r="AM34" s="241"/>
      <c r="AN34" s="240"/>
      <c r="AO34" s="242"/>
      <c r="AP34" s="240"/>
      <c r="AQ34" s="243"/>
      <c r="AR34" s="241"/>
      <c r="AS34" s="241"/>
      <c r="AT34" s="241"/>
      <c r="AU34" s="241"/>
      <c r="AV34" s="241"/>
      <c r="AW34" s="241"/>
      <c r="AX34" s="241"/>
      <c r="AY34" s="241"/>
      <c r="AZ34" s="240"/>
      <c r="BA34" s="1288"/>
      <c r="BB34" s="239"/>
      <c r="BC34" s="882"/>
      <c r="BD34" s="853"/>
    </row>
    <row r="35" spans="1:65" ht="24.75" hidden="1" customHeight="1" thickBot="1">
      <c r="A35" s="2421"/>
      <c r="B35" s="2449"/>
      <c r="C35" s="2458" t="s">
        <v>41</v>
      </c>
      <c r="D35" s="2459"/>
      <c r="E35" s="2460"/>
      <c r="F35" s="2461"/>
      <c r="G35" s="2459"/>
      <c r="H35" s="1335"/>
      <c r="I35" s="438"/>
      <c r="J35" s="440"/>
      <c r="K35" s="439"/>
      <c r="L35" s="438"/>
      <c r="M35" s="440"/>
      <c r="N35" s="1773"/>
      <c r="O35" s="440"/>
      <c r="P35" s="439"/>
      <c r="Q35" s="1710"/>
      <c r="R35" s="1733"/>
      <c r="S35" s="1821"/>
      <c r="T35" s="440"/>
      <c r="U35" s="439"/>
      <c r="V35" s="1710"/>
      <c r="W35" s="1733"/>
      <c r="X35" s="438"/>
      <c r="Y35" s="439"/>
      <c r="Z35" s="438"/>
      <c r="AA35" s="1710"/>
      <c r="AB35" s="1733"/>
      <c r="AC35" s="438"/>
      <c r="AD35" s="439"/>
      <c r="AE35" s="438"/>
      <c r="AF35" s="439"/>
      <c r="AG35" s="1335"/>
      <c r="AH35" s="438"/>
      <c r="AI35" s="236"/>
      <c r="AJ35" s="350"/>
      <c r="AK35" s="237"/>
      <c r="AL35" s="912"/>
      <c r="AM35" s="912"/>
      <c r="AN35" s="913"/>
      <c r="AO35" s="914"/>
      <c r="AP35" s="913"/>
      <c r="AQ35" s="915"/>
      <c r="AR35" s="912"/>
      <c r="AS35" s="912"/>
      <c r="AT35" s="912"/>
      <c r="AU35" s="912"/>
      <c r="AV35" s="912"/>
      <c r="AW35" s="912"/>
      <c r="AX35" s="912"/>
      <c r="AY35" s="912"/>
      <c r="AZ35" s="913"/>
      <c r="BA35" s="1293"/>
      <c r="BB35" s="916"/>
      <c r="BC35" s="917"/>
      <c r="BD35" s="853"/>
    </row>
    <row r="36" spans="1:65" ht="24.75" hidden="1" customHeight="1">
      <c r="A36" s="2506" t="s">
        <v>186</v>
      </c>
      <c r="B36" s="2507"/>
      <c r="C36" s="2527" t="s">
        <v>23</v>
      </c>
      <c r="D36" s="2528"/>
      <c r="E36" s="918"/>
      <c r="F36" s="2442"/>
      <c r="G36" s="895" t="s">
        <v>49</v>
      </c>
      <c r="H36" s="1596"/>
      <c r="I36" s="1597"/>
      <c r="J36" s="1598"/>
      <c r="K36" s="1599"/>
      <c r="L36" s="1600"/>
      <c r="M36" s="1602"/>
      <c r="N36" s="1767"/>
      <c r="O36" s="1602"/>
      <c r="P36" s="1603"/>
      <c r="Q36" s="1709"/>
      <c r="R36" s="1730"/>
      <c r="S36" s="1817"/>
      <c r="T36" s="1598"/>
      <c r="U36" s="1603"/>
      <c r="V36" s="1709"/>
      <c r="W36" s="1730"/>
      <c r="X36" s="1597"/>
      <c r="Y36" s="1603"/>
      <c r="Z36" s="1597"/>
      <c r="AA36" s="1709"/>
      <c r="AB36" s="1730"/>
      <c r="AC36" s="1597"/>
      <c r="AD36" s="1603"/>
      <c r="AE36" s="1597"/>
      <c r="AF36" s="1603"/>
      <c r="AG36" s="1596"/>
      <c r="AH36" s="1597"/>
      <c r="AI36" s="367"/>
      <c r="AJ36" s="623"/>
      <c r="AK36" s="368"/>
      <c r="AL36" s="352"/>
      <c r="AM36" s="352"/>
      <c r="AN36" s="351"/>
      <c r="AO36" s="353"/>
      <c r="AP36" s="351"/>
      <c r="AQ36" s="354"/>
      <c r="AR36" s="352"/>
      <c r="AS36" s="352"/>
      <c r="AT36" s="352"/>
      <c r="AU36" s="352"/>
      <c r="AV36" s="352"/>
      <c r="AW36" s="352"/>
      <c r="AX36" s="352"/>
      <c r="AY36" s="352"/>
      <c r="AZ36" s="351"/>
      <c r="BA36" s="1290"/>
      <c r="BB36" s="239"/>
      <c r="BC36" s="919"/>
      <c r="BD36" s="853"/>
      <c r="BM36" s="385">
        <f>SUM(AF36:BL36)</f>
        <v>0</v>
      </c>
    </row>
    <row r="37" spans="1:65" ht="24.75" hidden="1" customHeight="1">
      <c r="A37" s="897"/>
      <c r="B37" s="898"/>
      <c r="C37" s="2529"/>
      <c r="D37" s="2530"/>
      <c r="E37" s="920"/>
      <c r="F37" s="2443"/>
      <c r="G37" s="921" t="s">
        <v>48</v>
      </c>
      <c r="H37" s="1532"/>
      <c r="I37" s="1368"/>
      <c r="J37" s="1605"/>
      <c r="K37" s="1627"/>
      <c r="L37" s="1628"/>
      <c r="M37" s="1630"/>
      <c r="N37" s="1774"/>
      <c r="O37" s="1630"/>
      <c r="P37" s="1604"/>
      <c r="Q37" s="1711"/>
      <c r="R37" s="1728"/>
      <c r="S37" s="1818"/>
      <c r="T37" s="1605"/>
      <c r="U37" s="1604"/>
      <c r="V37" s="1711"/>
      <c r="W37" s="1728"/>
      <c r="X37" s="1368"/>
      <c r="Y37" s="1604"/>
      <c r="Z37" s="1368"/>
      <c r="AA37" s="1711"/>
      <c r="AB37" s="1728"/>
      <c r="AC37" s="1368"/>
      <c r="AD37" s="1604"/>
      <c r="AE37" s="1368"/>
      <c r="AF37" s="1604"/>
      <c r="AG37" s="1532"/>
      <c r="AH37" s="1368"/>
      <c r="AI37" s="1104"/>
      <c r="AJ37" s="590"/>
      <c r="AK37" s="365"/>
      <c r="AL37" s="365"/>
      <c r="AM37" s="365"/>
      <c r="AN37" s="1104"/>
      <c r="AO37" s="366"/>
      <c r="AP37" s="1104"/>
      <c r="AQ37" s="364"/>
      <c r="AR37" s="365"/>
      <c r="AS37" s="365"/>
      <c r="AT37" s="365"/>
      <c r="AU37" s="365"/>
      <c r="AV37" s="365"/>
      <c r="AW37" s="365"/>
      <c r="AX37" s="365"/>
      <c r="AY37" s="365"/>
      <c r="AZ37" s="1104"/>
      <c r="BA37" s="1294"/>
      <c r="BB37" s="1105"/>
      <c r="BC37" s="922"/>
      <c r="BD37" s="853"/>
      <c r="BM37" s="385">
        <f>SUM(AB37:BL37)+30</f>
        <v>30</v>
      </c>
    </row>
    <row r="38" spans="1:65" ht="24.75" hidden="1" customHeight="1">
      <c r="A38" s="2517"/>
      <c r="B38" s="2518"/>
      <c r="C38" s="2531"/>
      <c r="D38" s="2532"/>
      <c r="E38" s="923" t="s">
        <v>187</v>
      </c>
      <c r="F38" s="2444"/>
      <c r="G38" s="869" t="s">
        <v>53</v>
      </c>
      <c r="H38" s="1277"/>
      <c r="I38" s="442"/>
      <c r="J38" s="441"/>
      <c r="K38" s="443"/>
      <c r="L38" s="442"/>
      <c r="M38" s="441"/>
      <c r="N38" s="1763"/>
      <c r="O38" s="441"/>
      <c r="P38" s="443"/>
      <c r="Q38" s="1706"/>
      <c r="R38" s="1726"/>
      <c r="S38" s="1814"/>
      <c r="T38" s="441"/>
      <c r="U38" s="443"/>
      <c r="V38" s="1706"/>
      <c r="W38" s="1726"/>
      <c r="X38" s="442"/>
      <c r="Y38" s="443"/>
      <c r="Z38" s="442"/>
      <c r="AA38" s="1706"/>
      <c r="AB38" s="1726"/>
      <c r="AC38" s="442"/>
      <c r="AD38" s="443"/>
      <c r="AE38" s="442"/>
      <c r="AF38" s="443"/>
      <c r="AG38" s="1277"/>
      <c r="AH38" s="442"/>
      <c r="AI38" s="245"/>
      <c r="AJ38" s="420"/>
      <c r="AK38" s="246"/>
      <c r="AL38" s="246"/>
      <c r="AM38" s="246"/>
      <c r="AN38" s="245"/>
      <c r="AO38" s="247"/>
      <c r="AP38" s="245"/>
      <c r="AQ38" s="244"/>
      <c r="AR38" s="246"/>
      <c r="AS38" s="246"/>
      <c r="AT38" s="246"/>
      <c r="AU38" s="246"/>
      <c r="AV38" s="246"/>
      <c r="AW38" s="246"/>
      <c r="AX38" s="246"/>
      <c r="AY38" s="341"/>
      <c r="AZ38" s="343"/>
      <c r="BA38" s="1285"/>
      <c r="BB38" s="384"/>
      <c r="BC38" s="870"/>
      <c r="BD38" s="853"/>
      <c r="BM38" s="385">
        <f>SUM(Z38:BL38)</f>
        <v>0</v>
      </c>
    </row>
    <row r="39" spans="1:65" ht="24.75" hidden="1" customHeight="1">
      <c r="A39" s="2445" t="s">
        <v>44</v>
      </c>
      <c r="B39" s="2446"/>
      <c r="C39" s="2451" t="s">
        <v>43</v>
      </c>
      <c r="D39" s="2451"/>
      <c r="E39" s="2452"/>
      <c r="F39" s="2453"/>
      <c r="G39" s="2451"/>
      <c r="H39" s="1567"/>
      <c r="I39" s="1276"/>
      <c r="J39" s="1353"/>
      <c r="K39" s="1584"/>
      <c r="L39" s="1276"/>
      <c r="M39" s="1353"/>
      <c r="N39" s="1764"/>
      <c r="O39" s="1353"/>
      <c r="P39" s="1584"/>
      <c r="Q39" s="1707"/>
      <c r="R39" s="1727"/>
      <c r="S39" s="1815"/>
      <c r="T39" s="1353"/>
      <c r="U39" s="1584"/>
      <c r="V39" s="1707"/>
      <c r="W39" s="1727"/>
      <c r="X39" s="1276"/>
      <c r="Y39" s="1584"/>
      <c r="Z39" s="1276"/>
      <c r="AA39" s="1707"/>
      <c r="AB39" s="1727"/>
      <c r="AC39" s="1276"/>
      <c r="AD39" s="1584"/>
      <c r="AE39" s="1276"/>
      <c r="AF39" s="1584"/>
      <c r="AG39" s="1567"/>
      <c r="AH39" s="1276"/>
      <c r="AI39" s="255"/>
      <c r="AJ39" s="1171"/>
      <c r="AK39" s="256"/>
      <c r="AL39" s="871"/>
      <c r="AM39" s="871"/>
      <c r="AN39" s="872"/>
      <c r="AO39" s="873"/>
      <c r="AP39" s="872"/>
      <c r="AQ39" s="892"/>
      <c r="AR39" s="871"/>
      <c r="AS39" s="871"/>
      <c r="AT39" s="871"/>
      <c r="AU39" s="871"/>
      <c r="AV39" s="871"/>
      <c r="AW39" s="871"/>
      <c r="AX39" s="871"/>
      <c r="AY39" s="871"/>
      <c r="AZ39" s="872"/>
      <c r="BA39" s="1286"/>
      <c r="BB39" s="874"/>
      <c r="BC39" s="875"/>
      <c r="BD39" s="853"/>
      <c r="BM39" s="385">
        <f>BL39</f>
        <v>0</v>
      </c>
    </row>
    <row r="40" spans="1:65" ht="24.75" hidden="1" customHeight="1">
      <c r="A40" s="2447"/>
      <c r="B40" s="2448"/>
      <c r="C40" s="2454" t="s">
        <v>179</v>
      </c>
      <c r="D40" s="2455"/>
      <c r="E40" s="2456"/>
      <c r="F40" s="2447"/>
      <c r="G40" s="2533"/>
      <c r="H40" s="1532"/>
      <c r="I40" s="1368"/>
      <c r="J40" s="1605"/>
      <c r="K40" s="443"/>
      <c r="L40" s="442"/>
      <c r="M40" s="441"/>
      <c r="N40" s="1763"/>
      <c r="O40" s="441"/>
      <c r="P40" s="1604"/>
      <c r="Q40" s="1711"/>
      <c r="R40" s="1728"/>
      <c r="S40" s="1818"/>
      <c r="T40" s="1605"/>
      <c r="U40" s="1604"/>
      <c r="V40" s="1711"/>
      <c r="W40" s="1728"/>
      <c r="X40" s="1368"/>
      <c r="Y40" s="1604"/>
      <c r="Z40" s="1368"/>
      <c r="AA40" s="1711"/>
      <c r="AB40" s="1728"/>
      <c r="AC40" s="1368"/>
      <c r="AD40" s="1604"/>
      <c r="AE40" s="1368"/>
      <c r="AF40" s="1604"/>
      <c r="AG40" s="1532"/>
      <c r="AH40" s="1368"/>
      <c r="AI40" s="1104"/>
      <c r="AJ40" s="590"/>
      <c r="AK40" s="365"/>
      <c r="AL40" s="359"/>
      <c r="AM40" s="359"/>
      <c r="AN40" s="358"/>
      <c r="AO40" s="361"/>
      <c r="AP40" s="358"/>
      <c r="AQ40" s="362"/>
      <c r="AR40" s="359"/>
      <c r="AS40" s="359"/>
      <c r="AT40" s="359"/>
      <c r="AU40" s="359"/>
      <c r="AV40" s="359"/>
      <c r="AW40" s="241"/>
      <c r="AX40" s="241"/>
      <c r="AY40" s="241"/>
      <c r="AZ40" s="240"/>
      <c r="BA40" s="1288"/>
      <c r="BB40" s="239"/>
      <c r="BC40" s="882"/>
      <c r="BD40" s="853"/>
    </row>
    <row r="41" spans="1:65" ht="24.75" hidden="1" customHeight="1" thickBot="1">
      <c r="A41" s="2421"/>
      <c r="B41" s="2449"/>
      <c r="C41" s="2458" t="s">
        <v>41</v>
      </c>
      <c r="D41" s="2459"/>
      <c r="E41" s="2460"/>
      <c r="F41" s="2461"/>
      <c r="G41" s="2459"/>
      <c r="H41" s="1574"/>
      <c r="I41" s="1589"/>
      <c r="J41" s="1590"/>
      <c r="K41" s="1591"/>
      <c r="L41" s="1589"/>
      <c r="M41" s="1590"/>
      <c r="N41" s="1765"/>
      <c r="O41" s="1590"/>
      <c r="P41" s="1591"/>
      <c r="Q41" s="1708"/>
      <c r="R41" s="1729"/>
      <c r="S41" s="1816"/>
      <c r="T41" s="1590"/>
      <c r="U41" s="1591"/>
      <c r="V41" s="1708"/>
      <c r="W41" s="1729"/>
      <c r="X41" s="1589"/>
      <c r="Y41" s="1591"/>
      <c r="Z41" s="1589"/>
      <c r="AA41" s="1708"/>
      <c r="AB41" s="1729"/>
      <c r="AC41" s="1589"/>
      <c r="AD41" s="1591"/>
      <c r="AE41" s="1589"/>
      <c r="AF41" s="1591"/>
      <c r="AG41" s="1574"/>
      <c r="AH41" s="1589"/>
      <c r="AI41" s="1108"/>
      <c r="AJ41" s="1172"/>
      <c r="AK41" s="339"/>
      <c r="AL41" s="884"/>
      <c r="AM41" s="884"/>
      <c r="AN41" s="885"/>
      <c r="AO41" s="886"/>
      <c r="AP41" s="885"/>
      <c r="AQ41" s="894"/>
      <c r="AR41" s="884"/>
      <c r="AS41" s="884"/>
      <c r="AT41" s="884"/>
      <c r="AU41" s="884"/>
      <c r="AV41" s="884"/>
      <c r="AW41" s="884"/>
      <c r="AX41" s="884"/>
      <c r="AY41" s="884"/>
      <c r="AZ41" s="885"/>
      <c r="BA41" s="1289"/>
      <c r="BB41" s="888"/>
      <c r="BC41" s="889"/>
      <c r="BD41" s="853"/>
    </row>
    <row r="42" spans="1:65" ht="24.75" hidden="1" customHeight="1">
      <c r="A42" s="2506" t="s">
        <v>28</v>
      </c>
      <c r="B42" s="2507"/>
      <c r="C42" s="2534" t="s">
        <v>188</v>
      </c>
      <c r="D42" s="2535"/>
      <c r="E42" s="2536"/>
      <c r="F42" s="2442"/>
      <c r="G42" s="895" t="s">
        <v>49</v>
      </c>
      <c r="H42" s="1596"/>
      <c r="I42" s="1597"/>
      <c r="J42" s="1598"/>
      <c r="K42" s="1599"/>
      <c r="L42" s="1600"/>
      <c r="M42" s="1602"/>
      <c r="N42" s="1767"/>
      <c r="O42" s="1602"/>
      <c r="P42" s="1603"/>
      <c r="Q42" s="1709"/>
      <c r="R42" s="1730"/>
      <c r="S42" s="1817"/>
      <c r="T42" s="1598"/>
      <c r="U42" s="1603"/>
      <c r="V42" s="1709"/>
      <c r="W42" s="1730"/>
      <c r="X42" s="1597"/>
      <c r="Y42" s="1603"/>
      <c r="Z42" s="1597"/>
      <c r="AA42" s="1709"/>
      <c r="AB42" s="1730"/>
      <c r="AC42" s="1597"/>
      <c r="AD42" s="1603"/>
      <c r="AE42" s="1597"/>
      <c r="AF42" s="1603"/>
      <c r="AG42" s="1596"/>
      <c r="AH42" s="1597"/>
      <c r="AI42" s="367"/>
      <c r="AJ42" s="623"/>
      <c r="AK42" s="368"/>
      <c r="AL42" s="352"/>
      <c r="AM42" s="352"/>
      <c r="AN42" s="351"/>
      <c r="AO42" s="353"/>
      <c r="AP42" s="351"/>
      <c r="AQ42" s="354"/>
      <c r="AR42" s="352"/>
      <c r="AS42" s="352"/>
      <c r="AT42" s="352"/>
      <c r="AU42" s="352"/>
      <c r="AV42" s="352"/>
      <c r="AW42" s="352"/>
      <c r="AX42" s="352"/>
      <c r="AY42" s="352"/>
      <c r="AZ42" s="351"/>
      <c r="BA42" s="1290"/>
      <c r="BB42" s="388"/>
      <c r="BC42" s="896"/>
      <c r="BD42" s="853"/>
      <c r="BM42" s="385">
        <f>SUM(AF42:BI42)</f>
        <v>0</v>
      </c>
    </row>
    <row r="43" spans="1:65" ht="24.75" hidden="1" customHeight="1">
      <c r="A43" s="897"/>
      <c r="B43" s="898"/>
      <c r="C43" s="2537"/>
      <c r="D43" s="2538"/>
      <c r="E43" s="2539"/>
      <c r="F43" s="2443"/>
      <c r="G43" s="869" t="s">
        <v>53</v>
      </c>
      <c r="H43" s="1544"/>
      <c r="I43" s="1588"/>
      <c r="J43" s="731"/>
      <c r="K43" s="443"/>
      <c r="L43" s="442"/>
      <c r="M43" s="441"/>
      <c r="N43" s="1763"/>
      <c r="O43" s="441"/>
      <c r="P43" s="443"/>
      <c r="Q43" s="1706"/>
      <c r="R43" s="1732"/>
      <c r="S43" s="1820"/>
      <c r="T43" s="731"/>
      <c r="U43" s="1626"/>
      <c r="V43" s="1701"/>
      <c r="W43" s="1732"/>
      <c r="X43" s="442"/>
      <c r="Y43" s="443"/>
      <c r="Z43" s="442"/>
      <c r="AA43" s="1706"/>
      <c r="AB43" s="1726"/>
      <c r="AC43" s="442"/>
      <c r="AD43" s="443"/>
      <c r="AE43" s="442"/>
      <c r="AF43" s="443"/>
      <c r="AG43" s="1277"/>
      <c r="AH43" s="442"/>
      <c r="AI43" s="245"/>
      <c r="AJ43" s="437"/>
      <c r="AK43" s="332"/>
      <c r="AL43" s="332"/>
      <c r="AM43" s="332"/>
      <c r="AN43" s="245"/>
      <c r="AO43" s="247"/>
      <c r="AP43" s="1113"/>
      <c r="AQ43" s="244"/>
      <c r="AR43" s="246"/>
      <c r="AS43" s="246"/>
      <c r="AT43" s="246"/>
      <c r="AU43" s="246"/>
      <c r="AV43" s="246"/>
      <c r="AW43" s="246"/>
      <c r="AX43" s="246"/>
      <c r="AY43" s="341"/>
      <c r="AZ43" s="343"/>
      <c r="BA43" s="1285"/>
      <c r="BB43" s="384"/>
      <c r="BC43" s="877"/>
      <c r="BD43" s="853"/>
      <c r="BM43" s="385">
        <f>SUM(Z43:BI43)</f>
        <v>0</v>
      </c>
    </row>
    <row r="44" spans="1:65" ht="24.75" hidden="1" customHeight="1">
      <c r="A44" s="2517"/>
      <c r="B44" s="2518"/>
      <c r="C44" s="2540"/>
      <c r="D44" s="2541"/>
      <c r="E44" s="2542"/>
      <c r="F44" s="2444"/>
      <c r="G44" s="924" t="s">
        <v>48</v>
      </c>
      <c r="H44" s="1610"/>
      <c r="I44" s="1611"/>
      <c r="J44" s="1612"/>
      <c r="K44" s="1613"/>
      <c r="L44" s="1614"/>
      <c r="M44" s="1616"/>
      <c r="N44" s="1769"/>
      <c r="O44" s="1616"/>
      <c r="P44" s="1617"/>
      <c r="Q44" s="1712"/>
      <c r="R44" s="1731"/>
      <c r="S44" s="1819"/>
      <c r="T44" s="1612"/>
      <c r="U44" s="1617"/>
      <c r="V44" s="1712"/>
      <c r="W44" s="1731"/>
      <c r="X44" s="1611"/>
      <c r="Y44" s="1617"/>
      <c r="Z44" s="1611"/>
      <c r="AA44" s="1712"/>
      <c r="AB44" s="1731"/>
      <c r="AC44" s="1611"/>
      <c r="AD44" s="1617"/>
      <c r="AE44" s="1611"/>
      <c r="AF44" s="1617"/>
      <c r="AG44" s="1610"/>
      <c r="AH44" s="1611"/>
      <c r="AI44" s="347"/>
      <c r="AJ44" s="383"/>
      <c r="AK44" s="345"/>
      <c r="AL44" s="345"/>
      <c r="AM44" s="345"/>
      <c r="AN44" s="347"/>
      <c r="AO44" s="346"/>
      <c r="AP44" s="347"/>
      <c r="AQ44" s="348"/>
      <c r="AR44" s="345"/>
      <c r="AS44" s="345"/>
      <c r="AT44" s="345"/>
      <c r="AU44" s="345"/>
      <c r="AV44" s="345"/>
      <c r="AW44" s="345"/>
      <c r="AX44" s="345"/>
      <c r="AY44" s="345"/>
      <c r="AZ44" s="347"/>
      <c r="BA44" s="1291"/>
      <c r="BB44" s="382"/>
      <c r="BC44" s="903"/>
      <c r="BD44" s="853"/>
      <c r="BM44" s="385">
        <f>SUM(Z44:BI44)</f>
        <v>0</v>
      </c>
    </row>
    <row r="45" spans="1:65" ht="24.75" hidden="1" customHeight="1">
      <c r="A45" s="2445" t="s">
        <v>44</v>
      </c>
      <c r="B45" s="2446"/>
      <c r="C45" s="2451" t="s">
        <v>43</v>
      </c>
      <c r="D45" s="2451"/>
      <c r="E45" s="2452"/>
      <c r="F45" s="2453"/>
      <c r="G45" s="2451"/>
      <c r="H45" s="1567"/>
      <c r="I45" s="1276"/>
      <c r="J45" s="1353"/>
      <c r="K45" s="1584"/>
      <c r="L45" s="1276"/>
      <c r="M45" s="1353"/>
      <c r="N45" s="1764"/>
      <c r="O45" s="1353"/>
      <c r="P45" s="1584"/>
      <c r="Q45" s="1707"/>
      <c r="R45" s="1727"/>
      <c r="S45" s="1815"/>
      <c r="T45" s="1353"/>
      <c r="U45" s="1584"/>
      <c r="V45" s="1707"/>
      <c r="W45" s="1727"/>
      <c r="X45" s="1276"/>
      <c r="Y45" s="1584"/>
      <c r="Z45" s="1276"/>
      <c r="AA45" s="1707"/>
      <c r="AB45" s="1727"/>
      <c r="AC45" s="1276"/>
      <c r="AD45" s="1584"/>
      <c r="AE45" s="1276"/>
      <c r="AF45" s="1584"/>
      <c r="AG45" s="1567"/>
      <c r="AH45" s="1276"/>
      <c r="AI45" s="255"/>
      <c r="AJ45" s="1171"/>
      <c r="AK45" s="256"/>
      <c r="AL45" s="871"/>
      <c r="AM45" s="871"/>
      <c r="AN45" s="872"/>
      <c r="AO45" s="873"/>
      <c r="AP45" s="872"/>
      <c r="AQ45" s="892"/>
      <c r="AR45" s="871"/>
      <c r="AS45" s="871"/>
      <c r="AT45" s="871"/>
      <c r="AU45" s="871"/>
      <c r="AV45" s="871"/>
      <c r="AW45" s="871"/>
      <c r="AX45" s="871"/>
      <c r="AY45" s="256"/>
      <c r="AZ45" s="255"/>
      <c r="BA45" s="1286"/>
      <c r="BB45" s="1101"/>
      <c r="BC45" s="875"/>
      <c r="BD45" s="853"/>
    </row>
    <row r="46" spans="1:65" ht="24.75" hidden="1" customHeight="1">
      <c r="A46" s="2447"/>
      <c r="B46" s="2448"/>
      <c r="C46" s="2454" t="s">
        <v>179</v>
      </c>
      <c r="D46" s="2455"/>
      <c r="E46" s="2456"/>
      <c r="F46" s="2447"/>
      <c r="G46" s="2533"/>
      <c r="H46" s="1532"/>
      <c r="I46" s="1368"/>
      <c r="J46" s="1605"/>
      <c r="K46" s="443"/>
      <c r="L46" s="442"/>
      <c r="M46" s="441"/>
      <c r="N46" s="1763"/>
      <c r="O46" s="441"/>
      <c r="P46" s="1604"/>
      <c r="Q46" s="1711"/>
      <c r="R46" s="1728"/>
      <c r="S46" s="1818"/>
      <c r="T46" s="1605"/>
      <c r="U46" s="1604"/>
      <c r="V46" s="1711"/>
      <c r="W46" s="1728"/>
      <c r="X46" s="1368"/>
      <c r="Y46" s="1604"/>
      <c r="Z46" s="1368"/>
      <c r="AA46" s="1711"/>
      <c r="AB46" s="1728"/>
      <c r="AC46" s="1368"/>
      <c r="AD46" s="1604"/>
      <c r="AE46" s="1368"/>
      <c r="AF46" s="1604"/>
      <c r="AG46" s="1532"/>
      <c r="AH46" s="1368"/>
      <c r="AI46" s="1104"/>
      <c r="AJ46" s="590"/>
      <c r="AK46" s="365"/>
      <c r="AL46" s="359"/>
      <c r="AM46" s="359"/>
      <c r="AN46" s="358"/>
      <c r="AO46" s="361"/>
      <c r="AP46" s="358"/>
      <c r="AQ46" s="362"/>
      <c r="AR46" s="359"/>
      <c r="AS46" s="359"/>
      <c r="AT46" s="359"/>
      <c r="AU46" s="359"/>
      <c r="AV46" s="359"/>
      <c r="AW46" s="241"/>
      <c r="AX46" s="241"/>
      <c r="AY46" s="241"/>
      <c r="AZ46" s="240"/>
      <c r="BA46" s="1288"/>
      <c r="BB46" s="239"/>
      <c r="BC46" s="882"/>
      <c r="BD46" s="853"/>
    </row>
    <row r="47" spans="1:65" ht="24.75" hidden="1" customHeight="1" thickBot="1">
      <c r="A47" s="2421"/>
      <c r="B47" s="2449"/>
      <c r="C47" s="2458" t="s">
        <v>41</v>
      </c>
      <c r="D47" s="2459"/>
      <c r="E47" s="2460"/>
      <c r="F47" s="2461"/>
      <c r="G47" s="2459"/>
      <c r="H47" s="1574"/>
      <c r="I47" s="1589"/>
      <c r="J47" s="1590"/>
      <c r="K47" s="1591"/>
      <c r="L47" s="1589"/>
      <c r="M47" s="1590"/>
      <c r="N47" s="1765"/>
      <c r="O47" s="1590"/>
      <c r="P47" s="1591"/>
      <c r="Q47" s="1708"/>
      <c r="R47" s="1729"/>
      <c r="S47" s="1816"/>
      <c r="T47" s="1590"/>
      <c r="U47" s="1591"/>
      <c r="V47" s="1708"/>
      <c r="W47" s="1729"/>
      <c r="X47" s="1589"/>
      <c r="Y47" s="1591"/>
      <c r="Z47" s="1589"/>
      <c r="AA47" s="1708"/>
      <c r="AB47" s="1729"/>
      <c r="AC47" s="1589"/>
      <c r="AD47" s="1591"/>
      <c r="AE47" s="1589"/>
      <c r="AF47" s="1591"/>
      <c r="AG47" s="1574"/>
      <c r="AH47" s="1589"/>
      <c r="AI47" s="1108"/>
      <c r="AJ47" s="1172"/>
      <c r="AK47" s="339"/>
      <c r="AL47" s="884"/>
      <c r="AM47" s="884"/>
      <c r="AN47" s="885"/>
      <c r="AO47" s="886"/>
      <c r="AP47" s="885"/>
      <c r="AQ47" s="894"/>
      <c r="AR47" s="884"/>
      <c r="AS47" s="884"/>
      <c r="AT47" s="884"/>
      <c r="AU47" s="884"/>
      <c r="AV47" s="884"/>
      <c r="AW47" s="884"/>
      <c r="AX47" s="884"/>
      <c r="AY47" s="884"/>
      <c r="AZ47" s="885"/>
      <c r="BA47" s="1289"/>
      <c r="BB47" s="888"/>
      <c r="BC47" s="889"/>
      <c r="BD47" s="853"/>
    </row>
    <row r="48" spans="1:65" ht="24.75" hidden="1" customHeight="1">
      <c r="A48" s="2543" t="s">
        <v>186</v>
      </c>
      <c r="B48" s="2544"/>
      <c r="C48" s="2545" t="s">
        <v>23</v>
      </c>
      <c r="D48" s="2546"/>
      <c r="E48" s="925"/>
      <c r="F48" s="2547"/>
      <c r="G48" s="895" t="s">
        <v>49</v>
      </c>
      <c r="H48" s="1596"/>
      <c r="I48" s="1597"/>
      <c r="J48" s="1598"/>
      <c r="K48" s="1599"/>
      <c r="L48" s="1600"/>
      <c r="M48" s="1602"/>
      <c r="N48" s="1767"/>
      <c r="O48" s="1602"/>
      <c r="P48" s="1603"/>
      <c r="Q48" s="1709"/>
      <c r="R48" s="1730"/>
      <c r="S48" s="1817"/>
      <c r="T48" s="1598"/>
      <c r="U48" s="1603"/>
      <c r="V48" s="1709"/>
      <c r="W48" s="1730"/>
      <c r="X48" s="1597"/>
      <c r="Y48" s="1603"/>
      <c r="Z48" s="1597"/>
      <c r="AA48" s="1735"/>
      <c r="AB48" s="1730"/>
      <c r="AC48" s="1597"/>
      <c r="AD48" s="1603"/>
      <c r="AE48" s="1597"/>
      <c r="AF48" s="1631"/>
      <c r="AG48" s="1596"/>
      <c r="AH48" s="1597"/>
      <c r="AI48" s="367"/>
      <c r="AJ48" s="623"/>
      <c r="AK48" s="368"/>
      <c r="AL48" s="352"/>
      <c r="AM48" s="352"/>
      <c r="AN48" s="351"/>
      <c r="AO48" s="353"/>
      <c r="AP48" s="351"/>
      <c r="AQ48" s="354"/>
      <c r="AR48" s="352"/>
      <c r="AS48" s="352"/>
      <c r="AT48" s="352"/>
      <c r="AU48" s="352"/>
      <c r="AV48" s="352"/>
      <c r="AW48" s="352"/>
      <c r="AX48" s="352"/>
      <c r="AY48" s="352"/>
      <c r="AZ48" s="351"/>
      <c r="BA48" s="1290"/>
      <c r="BB48" s="388"/>
      <c r="BC48" s="926"/>
      <c r="BD48" s="853"/>
      <c r="BM48" s="385">
        <f>SUM(AF48:BL48)</f>
        <v>0</v>
      </c>
    </row>
    <row r="49" spans="1:65" ht="24.75" hidden="1" customHeight="1">
      <c r="A49" s="897"/>
      <c r="B49" s="898"/>
      <c r="C49" s="2529"/>
      <c r="D49" s="2530"/>
      <c r="E49" s="920"/>
      <c r="F49" s="2443"/>
      <c r="G49" s="921" t="s">
        <v>48</v>
      </c>
      <c r="H49" s="1532"/>
      <c r="I49" s="1368"/>
      <c r="J49" s="1605"/>
      <c r="K49" s="1627"/>
      <c r="L49" s="1628"/>
      <c r="M49" s="1630"/>
      <c r="N49" s="1774"/>
      <c r="O49" s="1630"/>
      <c r="P49" s="1604"/>
      <c r="Q49" s="1711"/>
      <c r="R49" s="1728"/>
      <c r="S49" s="1818"/>
      <c r="T49" s="1605"/>
      <c r="U49" s="1604"/>
      <c r="V49" s="1711"/>
      <c r="W49" s="1728"/>
      <c r="X49" s="1368"/>
      <c r="Y49" s="1604"/>
      <c r="Z49" s="1368"/>
      <c r="AA49" s="1711"/>
      <c r="AB49" s="1728"/>
      <c r="AC49" s="1368"/>
      <c r="AD49" s="1604"/>
      <c r="AE49" s="1368"/>
      <c r="AF49" s="1604"/>
      <c r="AG49" s="1532"/>
      <c r="AH49" s="1368"/>
      <c r="AI49" s="1104"/>
      <c r="AJ49" s="590"/>
      <c r="AK49" s="365"/>
      <c r="AL49" s="365"/>
      <c r="AM49" s="365"/>
      <c r="AN49" s="1104"/>
      <c r="AO49" s="366"/>
      <c r="AP49" s="1104"/>
      <c r="AQ49" s="364"/>
      <c r="AR49" s="365"/>
      <c r="AS49" s="365"/>
      <c r="AT49" s="365"/>
      <c r="AU49" s="365"/>
      <c r="AV49" s="365"/>
      <c r="AW49" s="365"/>
      <c r="AX49" s="365"/>
      <c r="AY49" s="365"/>
      <c r="AZ49" s="1104"/>
      <c r="BA49" s="1294"/>
      <c r="BB49" s="1105"/>
      <c r="BC49" s="922"/>
      <c r="BD49" s="853"/>
      <c r="BM49" s="385">
        <f>SUM(AA49:BL49)</f>
        <v>0</v>
      </c>
    </row>
    <row r="50" spans="1:65" ht="24.75" hidden="1" customHeight="1">
      <c r="A50" s="2517"/>
      <c r="B50" s="2518"/>
      <c r="C50" s="2531"/>
      <c r="D50" s="2532"/>
      <c r="E50" s="923" t="s">
        <v>46</v>
      </c>
      <c r="F50" s="2444"/>
      <c r="G50" s="869" t="s">
        <v>53</v>
      </c>
      <c r="H50" s="1277"/>
      <c r="I50" s="442"/>
      <c r="J50" s="441"/>
      <c r="K50" s="443"/>
      <c r="L50" s="442"/>
      <c r="M50" s="441"/>
      <c r="N50" s="1763"/>
      <c r="O50" s="441"/>
      <c r="P50" s="443"/>
      <c r="Q50" s="1706"/>
      <c r="R50" s="1726"/>
      <c r="S50" s="1814"/>
      <c r="T50" s="441"/>
      <c r="U50" s="443"/>
      <c r="V50" s="1706"/>
      <c r="W50" s="1726"/>
      <c r="X50" s="442"/>
      <c r="Y50" s="443"/>
      <c r="Z50" s="442"/>
      <c r="AA50" s="1706"/>
      <c r="AB50" s="1726"/>
      <c r="AC50" s="442"/>
      <c r="AD50" s="443"/>
      <c r="AE50" s="442"/>
      <c r="AF50" s="443"/>
      <c r="AG50" s="1277"/>
      <c r="AH50" s="442"/>
      <c r="AI50" s="245"/>
      <c r="AJ50" s="420"/>
      <c r="AK50" s="246"/>
      <c r="AL50" s="246"/>
      <c r="AM50" s="246"/>
      <c r="AN50" s="245"/>
      <c r="AO50" s="247"/>
      <c r="AP50" s="245"/>
      <c r="AQ50" s="244"/>
      <c r="AR50" s="246"/>
      <c r="AS50" s="246"/>
      <c r="AT50" s="246"/>
      <c r="AU50" s="246"/>
      <c r="AV50" s="246"/>
      <c r="AW50" s="246"/>
      <c r="AX50" s="246"/>
      <c r="AY50" s="341"/>
      <c r="AZ50" s="343"/>
      <c r="BA50" s="1285"/>
      <c r="BB50" s="384"/>
      <c r="BC50" s="870"/>
      <c r="BD50" s="853"/>
      <c r="BM50" s="385">
        <f>SUM(Z50:BL50)</f>
        <v>0</v>
      </c>
    </row>
    <row r="51" spans="1:65" ht="24.75" hidden="1" customHeight="1">
      <c r="A51" s="2445" t="s">
        <v>44</v>
      </c>
      <c r="B51" s="2446"/>
      <c r="C51" s="2451" t="s">
        <v>43</v>
      </c>
      <c r="D51" s="2451"/>
      <c r="E51" s="2452"/>
      <c r="F51" s="2453"/>
      <c r="G51" s="2451"/>
      <c r="H51" s="1567"/>
      <c r="I51" s="1276"/>
      <c r="J51" s="1353"/>
      <c r="K51" s="1584"/>
      <c r="L51" s="1276"/>
      <c r="M51" s="1353"/>
      <c r="N51" s="1764"/>
      <c r="O51" s="1353"/>
      <c r="P51" s="1584"/>
      <c r="Q51" s="1707"/>
      <c r="R51" s="1727"/>
      <c r="S51" s="1815"/>
      <c r="T51" s="1353"/>
      <c r="U51" s="1584"/>
      <c r="V51" s="1707"/>
      <c r="W51" s="1727"/>
      <c r="X51" s="1276"/>
      <c r="Y51" s="1584"/>
      <c r="Z51" s="1276"/>
      <c r="AA51" s="1707"/>
      <c r="AB51" s="1727"/>
      <c r="AC51" s="1276"/>
      <c r="AD51" s="1584"/>
      <c r="AE51" s="1276"/>
      <c r="AF51" s="1584"/>
      <c r="AG51" s="1567"/>
      <c r="AH51" s="1276"/>
      <c r="AI51" s="255"/>
      <c r="AJ51" s="1171"/>
      <c r="AK51" s="256"/>
      <c r="AL51" s="871"/>
      <c r="AM51" s="871"/>
      <c r="AN51" s="872"/>
      <c r="AO51" s="873"/>
      <c r="AP51" s="872"/>
      <c r="AQ51" s="892"/>
      <c r="AR51" s="871"/>
      <c r="AS51" s="871"/>
      <c r="AT51" s="871"/>
      <c r="AU51" s="871"/>
      <c r="AV51" s="871"/>
      <c r="AW51" s="871"/>
      <c r="AX51" s="871"/>
      <c r="AY51" s="871"/>
      <c r="AZ51" s="872"/>
      <c r="BA51" s="1286"/>
      <c r="BB51" s="874"/>
      <c r="BC51" s="875"/>
      <c r="BD51" s="853"/>
      <c r="BM51" s="385">
        <f>BL51</f>
        <v>0</v>
      </c>
    </row>
    <row r="52" spans="1:65" ht="24.75" hidden="1" customHeight="1">
      <c r="A52" s="2447"/>
      <c r="B52" s="2448"/>
      <c r="C52" s="2454" t="s">
        <v>179</v>
      </c>
      <c r="D52" s="2455"/>
      <c r="E52" s="2456"/>
      <c r="F52" s="2447"/>
      <c r="G52" s="2533"/>
      <c r="H52" s="1532"/>
      <c r="I52" s="1368"/>
      <c r="J52" s="1605"/>
      <c r="K52" s="443"/>
      <c r="L52" s="442"/>
      <c r="M52" s="441"/>
      <c r="N52" s="1763"/>
      <c r="O52" s="441"/>
      <c r="P52" s="1604"/>
      <c r="Q52" s="1711"/>
      <c r="R52" s="1728"/>
      <c r="S52" s="1818"/>
      <c r="T52" s="1605"/>
      <c r="U52" s="1604"/>
      <c r="V52" s="1711"/>
      <c r="W52" s="1728"/>
      <c r="X52" s="1368"/>
      <c r="Y52" s="1604"/>
      <c r="Z52" s="1368"/>
      <c r="AA52" s="1711"/>
      <c r="AB52" s="1728"/>
      <c r="AC52" s="1368"/>
      <c r="AD52" s="1604"/>
      <c r="AE52" s="1368"/>
      <c r="AF52" s="1604"/>
      <c r="AG52" s="1532"/>
      <c r="AH52" s="1368"/>
      <c r="AI52" s="1104"/>
      <c r="AJ52" s="590"/>
      <c r="AK52" s="365"/>
      <c r="AL52" s="359"/>
      <c r="AM52" s="359"/>
      <c r="AN52" s="358"/>
      <c r="AO52" s="361"/>
      <c r="AP52" s="358"/>
      <c r="AQ52" s="362"/>
      <c r="AR52" s="359"/>
      <c r="AS52" s="359"/>
      <c r="AT52" s="359"/>
      <c r="AU52" s="365"/>
      <c r="AV52" s="237"/>
      <c r="AW52" s="241"/>
      <c r="AX52" s="241"/>
      <c r="AY52" s="241"/>
      <c r="AZ52" s="240"/>
      <c r="BA52" s="1288"/>
      <c r="BB52" s="239"/>
      <c r="BC52" s="882"/>
      <c r="BD52" s="853"/>
    </row>
    <row r="53" spans="1:65" ht="24.75" hidden="1" customHeight="1" thickBot="1">
      <c r="A53" s="2421"/>
      <c r="B53" s="2449"/>
      <c r="C53" s="2458" t="s">
        <v>41</v>
      </c>
      <c r="D53" s="2459"/>
      <c r="E53" s="2460"/>
      <c r="F53" s="2461"/>
      <c r="G53" s="2459"/>
      <c r="H53" s="1574"/>
      <c r="I53" s="1589"/>
      <c r="J53" s="1590"/>
      <c r="K53" s="1591"/>
      <c r="L53" s="1589"/>
      <c r="M53" s="1590"/>
      <c r="N53" s="1765"/>
      <c r="O53" s="1590"/>
      <c r="P53" s="1591"/>
      <c r="Q53" s="1708"/>
      <c r="R53" s="1729"/>
      <c r="S53" s="1816"/>
      <c r="T53" s="1590"/>
      <c r="U53" s="1591"/>
      <c r="V53" s="1708"/>
      <c r="W53" s="1729"/>
      <c r="X53" s="1589"/>
      <c r="Y53" s="1591"/>
      <c r="Z53" s="1589"/>
      <c r="AA53" s="1708"/>
      <c r="AB53" s="1729"/>
      <c r="AC53" s="1589"/>
      <c r="AD53" s="1591"/>
      <c r="AE53" s="1589"/>
      <c r="AF53" s="1591"/>
      <c r="AG53" s="1574"/>
      <c r="AH53" s="1589"/>
      <c r="AI53" s="1108"/>
      <c r="AJ53" s="1172"/>
      <c r="AK53" s="339"/>
      <c r="AL53" s="884"/>
      <c r="AM53" s="884"/>
      <c r="AN53" s="885"/>
      <c r="AO53" s="886"/>
      <c r="AP53" s="885"/>
      <c r="AQ53" s="894"/>
      <c r="AR53" s="884"/>
      <c r="AS53" s="884"/>
      <c r="AT53" s="884"/>
      <c r="AU53" s="884"/>
      <c r="AV53" s="884"/>
      <c r="AW53" s="884"/>
      <c r="AX53" s="884"/>
      <c r="AY53" s="884"/>
      <c r="AZ53" s="885"/>
      <c r="BA53" s="1289"/>
      <c r="BB53" s="888"/>
      <c r="BC53" s="889"/>
      <c r="BD53" s="853"/>
    </row>
    <row r="54" spans="1:65" ht="24.75" hidden="1" customHeight="1">
      <c r="A54" s="2506" t="s">
        <v>28</v>
      </c>
      <c r="B54" s="2507"/>
      <c r="C54" s="2527" t="s">
        <v>85</v>
      </c>
      <c r="D54" s="2528"/>
      <c r="E54" s="918"/>
      <c r="F54" s="2442"/>
      <c r="G54" s="895" t="s">
        <v>49</v>
      </c>
      <c r="H54" s="1596"/>
      <c r="I54" s="1597"/>
      <c r="J54" s="1598"/>
      <c r="K54" s="1599"/>
      <c r="L54" s="1600"/>
      <c r="M54" s="1602"/>
      <c r="N54" s="1767"/>
      <c r="O54" s="1602"/>
      <c r="P54" s="1603"/>
      <c r="Q54" s="1709"/>
      <c r="R54" s="1730"/>
      <c r="S54" s="1817"/>
      <c r="T54" s="1598"/>
      <c r="U54" s="1603"/>
      <c r="V54" s="1709"/>
      <c r="W54" s="1730"/>
      <c r="X54" s="1597"/>
      <c r="Y54" s="1603"/>
      <c r="Z54" s="1597"/>
      <c r="AA54" s="1735"/>
      <c r="AB54" s="1730"/>
      <c r="AC54" s="1597"/>
      <c r="AD54" s="1603"/>
      <c r="AE54" s="1597"/>
      <c r="AF54" s="1631"/>
      <c r="AG54" s="1596"/>
      <c r="AH54" s="1597"/>
      <c r="AI54" s="367"/>
      <c r="AJ54" s="623"/>
      <c r="AK54" s="368"/>
      <c r="AL54" s="352"/>
      <c r="AM54" s="352"/>
      <c r="AN54" s="351"/>
      <c r="AO54" s="353"/>
      <c r="AP54" s="351"/>
      <c r="AQ54" s="354"/>
      <c r="AR54" s="352"/>
      <c r="AS54" s="352"/>
      <c r="AT54" s="352"/>
      <c r="AU54" s="352"/>
      <c r="AV54" s="352"/>
      <c r="AW54" s="352"/>
      <c r="AX54" s="352"/>
      <c r="AY54" s="352"/>
      <c r="AZ54" s="351"/>
      <c r="BA54" s="1290"/>
      <c r="BB54" s="388"/>
      <c r="BC54" s="927"/>
      <c r="BD54" s="853"/>
      <c r="BM54" s="385">
        <f>SUM(AF54:BL54)</f>
        <v>0</v>
      </c>
    </row>
    <row r="55" spans="1:65" ht="24.75" hidden="1" customHeight="1">
      <c r="A55" s="897"/>
      <c r="B55" s="898"/>
      <c r="C55" s="2529"/>
      <c r="D55" s="2530"/>
      <c r="E55" s="920"/>
      <c r="F55" s="2443"/>
      <c r="G55" s="921" t="s">
        <v>48</v>
      </c>
      <c r="H55" s="1532"/>
      <c r="I55" s="1368"/>
      <c r="J55" s="1605"/>
      <c r="K55" s="1627"/>
      <c r="L55" s="1628"/>
      <c r="M55" s="1630"/>
      <c r="N55" s="1774"/>
      <c r="O55" s="1630"/>
      <c r="P55" s="1604"/>
      <c r="Q55" s="1711"/>
      <c r="R55" s="1728"/>
      <c r="S55" s="1818"/>
      <c r="T55" s="1605"/>
      <c r="U55" s="1604"/>
      <c r="V55" s="1711"/>
      <c r="W55" s="1728"/>
      <c r="X55" s="1368"/>
      <c r="Y55" s="1604"/>
      <c r="Z55" s="1368"/>
      <c r="AA55" s="1711"/>
      <c r="AB55" s="1728"/>
      <c r="AC55" s="1368"/>
      <c r="AD55" s="1604"/>
      <c r="AE55" s="1368"/>
      <c r="AF55" s="1604"/>
      <c r="AG55" s="1532"/>
      <c r="AH55" s="1368"/>
      <c r="AI55" s="1104"/>
      <c r="AJ55" s="590"/>
      <c r="AK55" s="365"/>
      <c r="AL55" s="365"/>
      <c r="AM55" s="365"/>
      <c r="AN55" s="1104"/>
      <c r="AO55" s="366"/>
      <c r="AP55" s="1104"/>
      <c r="AQ55" s="364"/>
      <c r="AR55" s="365"/>
      <c r="AS55" s="365"/>
      <c r="AT55" s="365"/>
      <c r="AU55" s="365"/>
      <c r="AV55" s="365"/>
      <c r="AW55" s="365"/>
      <c r="AX55" s="365"/>
      <c r="AY55" s="365"/>
      <c r="AZ55" s="1104"/>
      <c r="BA55" s="1294"/>
      <c r="BB55" s="1105"/>
      <c r="BC55" s="922"/>
      <c r="BD55" s="853"/>
    </row>
    <row r="56" spans="1:65" ht="24.75" hidden="1" customHeight="1">
      <c r="A56" s="2517"/>
      <c r="B56" s="2518"/>
      <c r="C56" s="2531"/>
      <c r="D56" s="2532"/>
      <c r="E56" s="923" t="s">
        <v>189</v>
      </c>
      <c r="F56" s="2444"/>
      <c r="G56" s="869" t="s">
        <v>53</v>
      </c>
      <c r="H56" s="1277"/>
      <c r="I56" s="442"/>
      <c r="J56" s="441"/>
      <c r="K56" s="443"/>
      <c r="L56" s="442"/>
      <c r="M56" s="441"/>
      <c r="N56" s="1763"/>
      <c r="O56" s="441"/>
      <c r="P56" s="443"/>
      <c r="Q56" s="1706"/>
      <c r="R56" s="1726"/>
      <c r="S56" s="1814"/>
      <c r="T56" s="441"/>
      <c r="U56" s="443"/>
      <c r="V56" s="1706"/>
      <c r="W56" s="1726"/>
      <c r="X56" s="442"/>
      <c r="Y56" s="443"/>
      <c r="Z56" s="442"/>
      <c r="AA56" s="1706"/>
      <c r="AB56" s="1726"/>
      <c r="AC56" s="442"/>
      <c r="AD56" s="443"/>
      <c r="AE56" s="442"/>
      <c r="AF56" s="443"/>
      <c r="AG56" s="1277"/>
      <c r="AH56" s="442"/>
      <c r="AI56" s="245"/>
      <c r="AJ56" s="420"/>
      <c r="AK56" s="246"/>
      <c r="AL56" s="246"/>
      <c r="AM56" s="246"/>
      <c r="AN56" s="245"/>
      <c r="AO56" s="247"/>
      <c r="AP56" s="245"/>
      <c r="AQ56" s="244"/>
      <c r="AR56" s="246"/>
      <c r="AS56" s="246"/>
      <c r="AT56" s="246"/>
      <c r="AU56" s="246"/>
      <c r="AV56" s="246"/>
      <c r="AW56" s="246"/>
      <c r="AX56" s="246"/>
      <c r="AY56" s="341"/>
      <c r="AZ56" s="343"/>
      <c r="BA56" s="1285"/>
      <c r="BB56" s="384"/>
      <c r="BC56" s="870"/>
      <c r="BD56" s="853"/>
    </row>
    <row r="57" spans="1:65" ht="24.75" hidden="1" customHeight="1">
      <c r="A57" s="2445" t="s">
        <v>44</v>
      </c>
      <c r="B57" s="2446"/>
      <c r="C57" s="2451" t="s">
        <v>43</v>
      </c>
      <c r="D57" s="2451"/>
      <c r="E57" s="2452"/>
      <c r="F57" s="2453"/>
      <c r="G57" s="2451"/>
      <c r="H57" s="1567"/>
      <c r="I57" s="1276"/>
      <c r="J57" s="1353"/>
      <c r="K57" s="1584"/>
      <c r="L57" s="1276"/>
      <c r="M57" s="1353"/>
      <c r="N57" s="1764"/>
      <c r="O57" s="1353"/>
      <c r="P57" s="1584"/>
      <c r="Q57" s="1707"/>
      <c r="R57" s="1727"/>
      <c r="S57" s="1815"/>
      <c r="T57" s="1353"/>
      <c r="U57" s="1584"/>
      <c r="V57" s="1707"/>
      <c r="W57" s="1727"/>
      <c r="X57" s="1276"/>
      <c r="Y57" s="1584"/>
      <c r="Z57" s="1276"/>
      <c r="AA57" s="1707"/>
      <c r="AB57" s="1727"/>
      <c r="AC57" s="1276"/>
      <c r="AD57" s="1584"/>
      <c r="AE57" s="1276"/>
      <c r="AF57" s="1584"/>
      <c r="AG57" s="1567"/>
      <c r="AH57" s="1276"/>
      <c r="AI57" s="255"/>
      <c r="AJ57" s="1171"/>
      <c r="AK57" s="256"/>
      <c r="AL57" s="871"/>
      <c r="AM57" s="871"/>
      <c r="AN57" s="872"/>
      <c r="AO57" s="873"/>
      <c r="AP57" s="872"/>
      <c r="AQ57" s="892"/>
      <c r="AR57" s="871"/>
      <c r="AS57" s="871"/>
      <c r="AT57" s="871"/>
      <c r="AU57" s="871"/>
      <c r="AV57" s="871"/>
      <c r="AW57" s="871"/>
      <c r="AX57" s="871"/>
      <c r="AY57" s="871"/>
      <c r="AZ57" s="872"/>
      <c r="BA57" s="1286"/>
      <c r="BB57" s="874"/>
      <c r="BC57" s="875"/>
      <c r="BD57" s="853"/>
    </row>
    <row r="58" spans="1:65" ht="24.75" hidden="1" customHeight="1">
      <c r="A58" s="2447"/>
      <c r="B58" s="2448"/>
      <c r="C58" s="2454" t="s">
        <v>179</v>
      </c>
      <c r="D58" s="2455"/>
      <c r="E58" s="2456"/>
      <c r="F58" s="2447"/>
      <c r="G58" s="2533"/>
      <c r="H58" s="1544"/>
      <c r="I58" s="1588"/>
      <c r="J58" s="731"/>
      <c r="K58" s="443"/>
      <c r="L58" s="442"/>
      <c r="M58" s="441"/>
      <c r="N58" s="1763"/>
      <c r="O58" s="441"/>
      <c r="P58" s="1626"/>
      <c r="Q58" s="1701"/>
      <c r="R58" s="1732"/>
      <c r="S58" s="1820"/>
      <c r="T58" s="731"/>
      <c r="U58" s="1626"/>
      <c r="V58" s="1701"/>
      <c r="W58" s="1732"/>
      <c r="X58" s="1588"/>
      <c r="Y58" s="1626"/>
      <c r="Z58" s="1588"/>
      <c r="AA58" s="1701"/>
      <c r="AB58" s="1732"/>
      <c r="AC58" s="1588"/>
      <c r="AD58" s="1626"/>
      <c r="AE58" s="1588"/>
      <c r="AF58" s="1626"/>
      <c r="AG58" s="1544"/>
      <c r="AH58" s="1588"/>
      <c r="AI58" s="1113"/>
      <c r="AJ58" s="437"/>
      <c r="AK58" s="332"/>
      <c r="AL58" s="241"/>
      <c r="AM58" s="241"/>
      <c r="AN58" s="240"/>
      <c r="AO58" s="242"/>
      <c r="AP58" s="240"/>
      <c r="AQ58" s="243"/>
      <c r="AR58" s="241"/>
      <c r="AS58" s="241"/>
      <c r="AT58" s="241"/>
      <c r="AU58" s="241"/>
      <c r="AV58" s="241"/>
      <c r="AW58" s="241"/>
      <c r="AX58" s="241"/>
      <c r="AY58" s="241"/>
      <c r="AZ58" s="240"/>
      <c r="BA58" s="1288"/>
      <c r="BB58" s="239"/>
      <c r="BC58" s="882"/>
      <c r="BD58" s="853"/>
      <c r="BM58" s="385">
        <f>SUM(AD58:BI58)</f>
        <v>0</v>
      </c>
    </row>
    <row r="59" spans="1:65" ht="24.75" hidden="1" customHeight="1" thickBot="1">
      <c r="A59" s="2447"/>
      <c r="B59" s="2448"/>
      <c r="C59" s="2548" t="s">
        <v>41</v>
      </c>
      <c r="D59" s="2548"/>
      <c r="E59" s="2549"/>
      <c r="F59" s="2550"/>
      <c r="G59" s="2548"/>
      <c r="H59" s="1335"/>
      <c r="I59" s="438"/>
      <c r="J59" s="440"/>
      <c r="K59" s="439"/>
      <c r="L59" s="438"/>
      <c r="M59" s="440"/>
      <c r="N59" s="1773"/>
      <c r="O59" s="440"/>
      <c r="P59" s="439"/>
      <c r="Q59" s="1710"/>
      <c r="R59" s="1733"/>
      <c r="S59" s="1821"/>
      <c r="T59" s="440"/>
      <c r="U59" s="439"/>
      <c r="V59" s="1710"/>
      <c r="W59" s="1733"/>
      <c r="X59" s="438"/>
      <c r="Y59" s="439"/>
      <c r="Z59" s="438"/>
      <c r="AA59" s="1710"/>
      <c r="AB59" s="1733"/>
      <c r="AC59" s="438"/>
      <c r="AD59" s="439"/>
      <c r="AE59" s="438"/>
      <c r="AF59" s="439"/>
      <c r="AG59" s="1335"/>
      <c r="AH59" s="438"/>
      <c r="AI59" s="236"/>
      <c r="AJ59" s="350"/>
      <c r="AK59" s="237"/>
      <c r="AL59" s="912"/>
      <c r="AM59" s="912"/>
      <c r="AN59" s="913"/>
      <c r="AO59" s="914"/>
      <c r="AP59" s="913"/>
      <c r="AQ59" s="915"/>
      <c r="AR59" s="912"/>
      <c r="AS59" s="912"/>
      <c r="AT59" s="912"/>
      <c r="AU59" s="912"/>
      <c r="AV59" s="912"/>
      <c r="AW59" s="912"/>
      <c r="AX59" s="912"/>
      <c r="AY59" s="912"/>
      <c r="AZ59" s="913"/>
      <c r="BA59" s="1293"/>
      <c r="BB59" s="916"/>
      <c r="BC59" s="917"/>
      <c r="BD59" s="853"/>
    </row>
    <row r="60" spans="1:65" ht="24.75" hidden="1" customHeight="1">
      <c r="A60" s="2551" t="s">
        <v>28</v>
      </c>
      <c r="B60" s="2552"/>
      <c r="C60" s="2553" t="s">
        <v>85</v>
      </c>
      <c r="D60" s="2554"/>
      <c r="E60" s="928"/>
      <c r="F60" s="2555"/>
      <c r="G60" s="895" t="s">
        <v>49</v>
      </c>
      <c r="H60" s="1596"/>
      <c r="I60" s="1597"/>
      <c r="J60" s="1598"/>
      <c r="K60" s="1599"/>
      <c r="L60" s="1600"/>
      <c r="M60" s="1602"/>
      <c r="N60" s="1767"/>
      <c r="O60" s="1602"/>
      <c r="P60" s="1603"/>
      <c r="Q60" s="1709"/>
      <c r="R60" s="1730"/>
      <c r="S60" s="1817"/>
      <c r="T60" s="1598"/>
      <c r="U60" s="1603"/>
      <c r="V60" s="1709"/>
      <c r="W60" s="1730"/>
      <c r="X60" s="1597"/>
      <c r="Y60" s="1603"/>
      <c r="Z60" s="1597"/>
      <c r="AA60" s="1735"/>
      <c r="AB60" s="1730"/>
      <c r="AC60" s="1597"/>
      <c r="AD60" s="1603"/>
      <c r="AE60" s="1597"/>
      <c r="AF60" s="1631"/>
      <c r="AG60" s="1596"/>
      <c r="AH60" s="1597"/>
      <c r="AI60" s="367"/>
      <c r="AJ60" s="623"/>
      <c r="AK60" s="368"/>
      <c r="AL60" s="352"/>
      <c r="AM60" s="352"/>
      <c r="AN60" s="351"/>
      <c r="AO60" s="353"/>
      <c r="AP60" s="351"/>
      <c r="AQ60" s="354"/>
      <c r="AR60" s="352"/>
      <c r="AS60" s="352"/>
      <c r="AT60" s="352"/>
      <c r="AU60" s="352"/>
      <c r="AV60" s="352"/>
      <c r="AW60" s="352"/>
      <c r="AX60" s="352"/>
      <c r="AY60" s="352"/>
      <c r="AZ60" s="351"/>
      <c r="BA60" s="1290"/>
      <c r="BB60" s="388"/>
      <c r="BC60" s="926"/>
      <c r="BD60" s="853"/>
      <c r="BM60" s="385">
        <f>SUM(AF60:BL60)</f>
        <v>0</v>
      </c>
    </row>
    <row r="61" spans="1:65" ht="24.75" hidden="1" customHeight="1">
      <c r="A61" s="897"/>
      <c r="B61" s="898"/>
      <c r="C61" s="2529"/>
      <c r="D61" s="2530"/>
      <c r="E61" s="920"/>
      <c r="F61" s="2443"/>
      <c r="G61" s="921" t="s">
        <v>48</v>
      </c>
      <c r="H61" s="1532"/>
      <c r="I61" s="1368"/>
      <c r="J61" s="1605"/>
      <c r="K61" s="1627"/>
      <c r="L61" s="1628"/>
      <c r="M61" s="1630"/>
      <c r="N61" s="1774"/>
      <c r="O61" s="1630"/>
      <c r="P61" s="1604"/>
      <c r="Q61" s="1711"/>
      <c r="R61" s="1728"/>
      <c r="S61" s="1818"/>
      <c r="T61" s="1605"/>
      <c r="U61" s="1604"/>
      <c r="V61" s="1711"/>
      <c r="W61" s="1728"/>
      <c r="X61" s="1368"/>
      <c r="Y61" s="1604"/>
      <c r="Z61" s="1368"/>
      <c r="AA61" s="1711"/>
      <c r="AB61" s="1728"/>
      <c r="AC61" s="1368"/>
      <c r="AD61" s="1604"/>
      <c r="AE61" s="1368"/>
      <c r="AF61" s="1604"/>
      <c r="AG61" s="1532"/>
      <c r="AH61" s="1368"/>
      <c r="AI61" s="1104"/>
      <c r="AJ61" s="590"/>
      <c r="AK61" s="365"/>
      <c r="AL61" s="365"/>
      <c r="AM61" s="365"/>
      <c r="AN61" s="1104"/>
      <c r="AO61" s="366"/>
      <c r="AP61" s="1104"/>
      <c r="AQ61" s="364"/>
      <c r="AR61" s="365"/>
      <c r="AS61" s="365"/>
      <c r="AT61" s="365"/>
      <c r="AU61" s="365"/>
      <c r="AV61" s="365"/>
      <c r="AW61" s="365"/>
      <c r="AX61" s="365"/>
      <c r="AY61" s="365"/>
      <c r="AZ61" s="1104"/>
      <c r="BA61" s="1294"/>
      <c r="BB61" s="1105"/>
      <c r="BC61" s="922"/>
      <c r="BD61" s="853"/>
      <c r="BM61" s="385">
        <f>SUM(Z61:BL61)</f>
        <v>0</v>
      </c>
    </row>
    <row r="62" spans="1:65" ht="24.75" hidden="1" customHeight="1">
      <c r="A62" s="2517"/>
      <c r="B62" s="2518"/>
      <c r="C62" s="2531"/>
      <c r="D62" s="2532"/>
      <c r="E62" s="923" t="s">
        <v>190</v>
      </c>
      <c r="F62" s="2444"/>
      <c r="G62" s="869" t="s">
        <v>53</v>
      </c>
      <c r="H62" s="1277"/>
      <c r="I62" s="442"/>
      <c r="J62" s="441"/>
      <c r="K62" s="443"/>
      <c r="L62" s="442"/>
      <c r="M62" s="441"/>
      <c r="N62" s="1763"/>
      <c r="O62" s="441"/>
      <c r="P62" s="443"/>
      <c r="Q62" s="1706"/>
      <c r="R62" s="1726"/>
      <c r="S62" s="1814"/>
      <c r="T62" s="441"/>
      <c r="U62" s="443"/>
      <c r="V62" s="1706"/>
      <c r="W62" s="1726"/>
      <c r="X62" s="442"/>
      <c r="Y62" s="443"/>
      <c r="Z62" s="442"/>
      <c r="AA62" s="1706"/>
      <c r="AB62" s="1726"/>
      <c r="AC62" s="442"/>
      <c r="AD62" s="443"/>
      <c r="AE62" s="442"/>
      <c r="AF62" s="443"/>
      <c r="AG62" s="1277"/>
      <c r="AH62" s="442"/>
      <c r="AI62" s="245"/>
      <c r="AJ62" s="420"/>
      <c r="AK62" s="246"/>
      <c r="AL62" s="246"/>
      <c r="AM62" s="246"/>
      <c r="AN62" s="245"/>
      <c r="AO62" s="247"/>
      <c r="AP62" s="245"/>
      <c r="AQ62" s="244"/>
      <c r="AR62" s="246"/>
      <c r="AS62" s="246"/>
      <c r="AT62" s="246"/>
      <c r="AU62" s="246"/>
      <c r="AV62" s="246"/>
      <c r="AW62" s="246"/>
      <c r="AX62" s="246"/>
      <c r="AY62" s="341"/>
      <c r="AZ62" s="343"/>
      <c r="BA62" s="1285"/>
      <c r="BB62" s="384"/>
      <c r="BC62" s="870"/>
      <c r="BD62" s="853"/>
      <c r="BM62" s="385">
        <f>SUM(Z62:BL62)</f>
        <v>0</v>
      </c>
    </row>
    <row r="63" spans="1:65" ht="24.75" hidden="1" customHeight="1">
      <c r="A63" s="2445" t="s">
        <v>44</v>
      </c>
      <c r="B63" s="2446"/>
      <c r="C63" s="2451" t="s">
        <v>43</v>
      </c>
      <c r="D63" s="2451"/>
      <c r="E63" s="2452"/>
      <c r="F63" s="2453"/>
      <c r="G63" s="2451"/>
      <c r="H63" s="1567"/>
      <c r="I63" s="1276"/>
      <c r="J63" s="1353"/>
      <c r="K63" s="1584"/>
      <c r="L63" s="1276"/>
      <c r="M63" s="1353"/>
      <c r="N63" s="1764"/>
      <c r="O63" s="1353"/>
      <c r="P63" s="1584"/>
      <c r="Q63" s="1707"/>
      <c r="R63" s="1727"/>
      <c r="S63" s="1815"/>
      <c r="T63" s="1353"/>
      <c r="U63" s="1584"/>
      <c r="V63" s="1707"/>
      <c r="W63" s="1727"/>
      <c r="X63" s="1276"/>
      <c r="Y63" s="1584"/>
      <c r="Z63" s="1276"/>
      <c r="AA63" s="1707"/>
      <c r="AB63" s="1727"/>
      <c r="AC63" s="1276"/>
      <c r="AD63" s="1584"/>
      <c r="AE63" s="1276"/>
      <c r="AF63" s="1584"/>
      <c r="AG63" s="1567"/>
      <c r="AH63" s="1276"/>
      <c r="AI63" s="255"/>
      <c r="AJ63" s="1171"/>
      <c r="AK63" s="256"/>
      <c r="AL63" s="871"/>
      <c r="AM63" s="871"/>
      <c r="AN63" s="872"/>
      <c r="AO63" s="873"/>
      <c r="AP63" s="872"/>
      <c r="AQ63" s="892"/>
      <c r="AR63" s="871"/>
      <c r="AS63" s="871"/>
      <c r="AT63" s="871"/>
      <c r="AU63" s="871"/>
      <c r="AV63" s="871"/>
      <c r="AW63" s="871"/>
      <c r="AX63" s="871"/>
      <c r="AY63" s="929"/>
      <c r="AZ63" s="930"/>
      <c r="BA63" s="1286"/>
      <c r="BB63" s="931"/>
      <c r="BC63" s="875"/>
      <c r="BD63" s="853"/>
      <c r="BM63" s="385">
        <f>BL63</f>
        <v>0</v>
      </c>
    </row>
    <row r="64" spans="1:65" ht="24.75" hidden="1" customHeight="1">
      <c r="A64" s="2447"/>
      <c r="B64" s="2448"/>
      <c r="C64" s="2454" t="s">
        <v>179</v>
      </c>
      <c r="D64" s="2455"/>
      <c r="E64" s="2456"/>
      <c r="F64" s="2447"/>
      <c r="G64" s="2533"/>
      <c r="H64" s="1544"/>
      <c r="I64" s="1588"/>
      <c r="J64" s="731"/>
      <c r="K64" s="443"/>
      <c r="L64" s="442"/>
      <c r="M64" s="441"/>
      <c r="N64" s="1763"/>
      <c r="O64" s="441"/>
      <c r="P64" s="1626"/>
      <c r="Q64" s="1701"/>
      <c r="R64" s="1732"/>
      <c r="S64" s="1820"/>
      <c r="T64" s="731"/>
      <c r="U64" s="1626"/>
      <c r="V64" s="1701"/>
      <c r="W64" s="1732"/>
      <c r="X64" s="1588"/>
      <c r="Y64" s="1626"/>
      <c r="Z64" s="1588"/>
      <c r="AA64" s="1701"/>
      <c r="AB64" s="1732"/>
      <c r="AC64" s="1588"/>
      <c r="AD64" s="1626"/>
      <c r="AE64" s="1588"/>
      <c r="AF64" s="1626"/>
      <c r="AG64" s="1544"/>
      <c r="AH64" s="1588"/>
      <c r="AI64" s="1113"/>
      <c r="AJ64" s="437"/>
      <c r="AK64" s="332"/>
      <c r="AL64" s="241"/>
      <c r="AM64" s="241"/>
      <c r="AN64" s="240"/>
      <c r="AO64" s="242"/>
      <c r="AP64" s="240"/>
      <c r="AQ64" s="243"/>
      <c r="AR64" s="241"/>
      <c r="AS64" s="241"/>
      <c r="AT64" s="241"/>
      <c r="AU64" s="241"/>
      <c r="AV64" s="241"/>
      <c r="AW64" s="241"/>
      <c r="AX64" s="241"/>
      <c r="AY64" s="359"/>
      <c r="AZ64" s="240"/>
      <c r="BA64" s="1288"/>
      <c r="BB64" s="355"/>
      <c r="BC64" s="882"/>
      <c r="BD64" s="853"/>
      <c r="BM64" s="385">
        <f>SUM(AD64:BI64)</f>
        <v>0</v>
      </c>
    </row>
    <row r="65" spans="1:65" ht="24.75" hidden="1" customHeight="1" thickBot="1">
      <c r="A65" s="2421"/>
      <c r="B65" s="2449"/>
      <c r="C65" s="2458" t="s">
        <v>41</v>
      </c>
      <c r="D65" s="2459"/>
      <c r="E65" s="2460"/>
      <c r="F65" s="2461"/>
      <c r="G65" s="2459"/>
      <c r="H65" s="1574"/>
      <c r="I65" s="1589"/>
      <c r="J65" s="1590"/>
      <c r="K65" s="1591"/>
      <c r="L65" s="1589"/>
      <c r="M65" s="1590"/>
      <c r="N65" s="1765"/>
      <c r="O65" s="1590"/>
      <c r="P65" s="1591"/>
      <c r="Q65" s="1708"/>
      <c r="R65" s="1729"/>
      <c r="S65" s="1816"/>
      <c r="T65" s="1590"/>
      <c r="U65" s="1591"/>
      <c r="V65" s="1708"/>
      <c r="W65" s="1729"/>
      <c r="X65" s="1589"/>
      <c r="Y65" s="1591"/>
      <c r="Z65" s="1589"/>
      <c r="AA65" s="1708"/>
      <c r="AB65" s="1729"/>
      <c r="AC65" s="1589"/>
      <c r="AD65" s="1591"/>
      <c r="AE65" s="1589"/>
      <c r="AF65" s="1591"/>
      <c r="AG65" s="1574"/>
      <c r="AH65" s="1589"/>
      <c r="AI65" s="1108"/>
      <c r="AJ65" s="1172"/>
      <c r="AK65" s="339"/>
      <c r="AL65" s="884"/>
      <c r="AM65" s="884"/>
      <c r="AN65" s="885"/>
      <c r="AO65" s="886"/>
      <c r="AP65" s="885"/>
      <c r="AQ65" s="894"/>
      <c r="AR65" s="884"/>
      <c r="AS65" s="884"/>
      <c r="AT65" s="884"/>
      <c r="AU65" s="884"/>
      <c r="AV65" s="884"/>
      <c r="AW65" s="884"/>
      <c r="AX65" s="884"/>
      <c r="AY65" s="884"/>
      <c r="AZ65" s="885"/>
      <c r="BA65" s="1289"/>
      <c r="BB65" s="888"/>
      <c r="BC65" s="889"/>
      <c r="BD65" s="853"/>
    </row>
    <row r="66" spans="1:65" ht="24.75" hidden="1" customHeight="1">
      <c r="A66" s="2506"/>
      <c r="B66" s="2507"/>
      <c r="C66" s="2527"/>
      <c r="D66" s="2528"/>
      <c r="E66" s="918"/>
      <c r="F66" s="2442"/>
      <c r="G66" s="895" t="s">
        <v>49</v>
      </c>
      <c r="H66" s="1596"/>
      <c r="I66" s="1597"/>
      <c r="J66" s="1598"/>
      <c r="K66" s="1599"/>
      <c r="L66" s="1600"/>
      <c r="M66" s="1602"/>
      <c r="N66" s="1767"/>
      <c r="O66" s="1602"/>
      <c r="P66" s="1603"/>
      <c r="Q66" s="1709"/>
      <c r="R66" s="1730"/>
      <c r="S66" s="1817"/>
      <c r="T66" s="1598"/>
      <c r="U66" s="1603"/>
      <c r="V66" s="1709"/>
      <c r="W66" s="1730"/>
      <c r="X66" s="1597"/>
      <c r="Y66" s="1603"/>
      <c r="Z66" s="1597"/>
      <c r="AA66" s="1709"/>
      <c r="AB66" s="1730"/>
      <c r="AC66" s="1597"/>
      <c r="AD66" s="1603"/>
      <c r="AE66" s="1597"/>
      <c r="AF66" s="1603"/>
      <c r="AG66" s="1596"/>
      <c r="AH66" s="1597"/>
      <c r="AI66" s="367"/>
      <c r="AJ66" s="623"/>
      <c r="AK66" s="368"/>
      <c r="AL66" s="352"/>
      <c r="AM66" s="352"/>
      <c r="AN66" s="351"/>
      <c r="AO66" s="353"/>
      <c r="AP66" s="351"/>
      <c r="AQ66" s="354"/>
      <c r="AR66" s="352"/>
      <c r="AS66" s="352"/>
      <c r="AT66" s="352"/>
      <c r="AU66" s="352"/>
      <c r="AV66" s="352"/>
      <c r="AW66" s="352"/>
      <c r="AX66" s="352"/>
      <c r="AY66" s="352"/>
      <c r="AZ66" s="351"/>
      <c r="BA66" s="1290"/>
      <c r="BB66" s="388"/>
      <c r="BC66" s="896"/>
      <c r="BD66" s="853"/>
      <c r="BM66" s="385">
        <f>SUM(AF66:BI66)</f>
        <v>0</v>
      </c>
    </row>
    <row r="67" spans="1:65" ht="24.75" hidden="1" customHeight="1">
      <c r="A67" s="897"/>
      <c r="B67" s="898"/>
      <c r="C67" s="2529"/>
      <c r="D67" s="2530"/>
      <c r="E67" s="920"/>
      <c r="F67" s="2443"/>
      <c r="G67" s="932" t="s">
        <v>53</v>
      </c>
      <c r="H67" s="1277"/>
      <c r="I67" s="442"/>
      <c r="J67" s="441"/>
      <c r="K67" s="443"/>
      <c r="L67" s="442"/>
      <c r="M67" s="441"/>
      <c r="N67" s="1763"/>
      <c r="O67" s="441"/>
      <c r="P67" s="443"/>
      <c r="Q67" s="1706"/>
      <c r="R67" s="1726"/>
      <c r="S67" s="1814"/>
      <c r="T67" s="441"/>
      <c r="U67" s="443"/>
      <c r="V67" s="1706"/>
      <c r="W67" s="1726"/>
      <c r="X67" s="442"/>
      <c r="Y67" s="443"/>
      <c r="Z67" s="442"/>
      <c r="AA67" s="1706"/>
      <c r="AB67" s="1726"/>
      <c r="AC67" s="442"/>
      <c r="AD67" s="443"/>
      <c r="AE67" s="442"/>
      <c r="AF67" s="443"/>
      <c r="AG67" s="1277"/>
      <c r="AH67" s="442"/>
      <c r="AI67" s="245"/>
      <c r="AJ67" s="420"/>
      <c r="AK67" s="246"/>
      <c r="AL67" s="246"/>
      <c r="AM67" s="246"/>
      <c r="AN67" s="245"/>
      <c r="AO67" s="247"/>
      <c r="AP67" s="245"/>
      <c r="AQ67" s="244"/>
      <c r="AR67" s="246"/>
      <c r="AS67" s="246"/>
      <c r="AT67" s="246"/>
      <c r="AU67" s="246"/>
      <c r="AV67" s="246"/>
      <c r="AW67" s="246"/>
      <c r="AX67" s="246"/>
      <c r="AY67" s="341"/>
      <c r="AZ67" s="343"/>
      <c r="BA67" s="1285"/>
      <c r="BB67" s="384"/>
      <c r="BC67" s="877"/>
      <c r="BD67" s="853"/>
      <c r="BM67" s="385">
        <f>SUM(Z67:BI67)</f>
        <v>0</v>
      </c>
    </row>
    <row r="68" spans="1:65" ht="24.75" hidden="1" customHeight="1">
      <c r="A68" s="2517"/>
      <c r="B68" s="2518"/>
      <c r="C68" s="2531"/>
      <c r="D68" s="2532"/>
      <c r="E68" s="923" t="s">
        <v>191</v>
      </c>
      <c r="F68" s="2444"/>
      <c r="G68" s="924" t="s">
        <v>48</v>
      </c>
      <c r="H68" s="1610"/>
      <c r="I68" s="1611"/>
      <c r="J68" s="1612"/>
      <c r="K68" s="1613"/>
      <c r="L68" s="1614"/>
      <c r="M68" s="1616"/>
      <c r="N68" s="1769"/>
      <c r="O68" s="1616"/>
      <c r="P68" s="1617"/>
      <c r="Q68" s="1712"/>
      <c r="R68" s="1731"/>
      <c r="S68" s="1819"/>
      <c r="T68" s="1612"/>
      <c r="U68" s="1617"/>
      <c r="V68" s="1712"/>
      <c r="W68" s="1731"/>
      <c r="X68" s="1611"/>
      <c r="Y68" s="1617"/>
      <c r="Z68" s="1611"/>
      <c r="AA68" s="1712"/>
      <c r="AB68" s="1731"/>
      <c r="AC68" s="1611"/>
      <c r="AD68" s="1617"/>
      <c r="AE68" s="1611"/>
      <c r="AF68" s="1617"/>
      <c r="AG68" s="1610"/>
      <c r="AH68" s="1611"/>
      <c r="AI68" s="347"/>
      <c r="AJ68" s="383"/>
      <c r="AK68" s="345"/>
      <c r="AL68" s="345"/>
      <c r="AM68" s="345"/>
      <c r="AN68" s="347"/>
      <c r="AO68" s="346"/>
      <c r="AP68" s="347"/>
      <c r="AQ68" s="348"/>
      <c r="AR68" s="345"/>
      <c r="AS68" s="345"/>
      <c r="AT68" s="345"/>
      <c r="AU68" s="345"/>
      <c r="AV68" s="345"/>
      <c r="AW68" s="345"/>
      <c r="AX68" s="345"/>
      <c r="AY68" s="345"/>
      <c r="AZ68" s="347"/>
      <c r="BA68" s="1291"/>
      <c r="BB68" s="382"/>
      <c r="BC68" s="903"/>
      <c r="BD68" s="853"/>
      <c r="BM68" s="385">
        <f>SUM(Z68:BI68)</f>
        <v>0</v>
      </c>
    </row>
    <row r="69" spans="1:65" ht="24.75" hidden="1" customHeight="1">
      <c r="A69" s="2445" t="s">
        <v>44</v>
      </c>
      <c r="B69" s="2446"/>
      <c r="C69" s="2451" t="s">
        <v>43</v>
      </c>
      <c r="D69" s="2451"/>
      <c r="E69" s="2452"/>
      <c r="F69" s="2453"/>
      <c r="G69" s="2451"/>
      <c r="H69" s="1567"/>
      <c r="I69" s="1276"/>
      <c r="J69" s="1353"/>
      <c r="K69" s="1584"/>
      <c r="L69" s="1276"/>
      <c r="M69" s="1353"/>
      <c r="N69" s="1764"/>
      <c r="O69" s="1353"/>
      <c r="P69" s="1584"/>
      <c r="Q69" s="1707"/>
      <c r="R69" s="1727"/>
      <c r="S69" s="1815"/>
      <c r="T69" s="1353"/>
      <c r="U69" s="1584"/>
      <c r="V69" s="1707"/>
      <c r="W69" s="1727"/>
      <c r="X69" s="1276"/>
      <c r="Y69" s="1584"/>
      <c r="Z69" s="1276"/>
      <c r="AA69" s="1707"/>
      <c r="AB69" s="1727"/>
      <c r="AC69" s="1276"/>
      <c r="AD69" s="1584"/>
      <c r="AE69" s="1276"/>
      <c r="AF69" s="1584"/>
      <c r="AG69" s="1567"/>
      <c r="AH69" s="1276"/>
      <c r="AI69" s="255"/>
      <c r="AJ69" s="1171"/>
      <c r="AK69" s="256"/>
      <c r="AL69" s="871"/>
      <c r="AM69" s="871"/>
      <c r="AN69" s="872"/>
      <c r="AO69" s="873"/>
      <c r="AP69" s="872"/>
      <c r="AQ69" s="892"/>
      <c r="AR69" s="871"/>
      <c r="AS69" s="871"/>
      <c r="AT69" s="871"/>
      <c r="AU69" s="871"/>
      <c r="AV69" s="871"/>
      <c r="AW69" s="871"/>
      <c r="AX69" s="871"/>
      <c r="AY69" s="871"/>
      <c r="AZ69" s="872"/>
      <c r="BA69" s="1295"/>
      <c r="BB69" s="1101"/>
      <c r="BC69" s="875"/>
      <c r="BD69" s="853"/>
    </row>
    <row r="70" spans="1:65" ht="24.75" hidden="1" customHeight="1">
      <c r="A70" s="2447"/>
      <c r="B70" s="2448"/>
      <c r="C70" s="2454" t="s">
        <v>179</v>
      </c>
      <c r="D70" s="2455"/>
      <c r="E70" s="2456"/>
      <c r="F70" s="2447"/>
      <c r="G70" s="2533"/>
      <c r="H70" s="1544"/>
      <c r="I70" s="1588"/>
      <c r="J70" s="731"/>
      <c r="K70" s="443"/>
      <c r="L70" s="442"/>
      <c r="M70" s="441"/>
      <c r="N70" s="1763"/>
      <c r="O70" s="441"/>
      <c r="P70" s="1626"/>
      <c r="Q70" s="1701"/>
      <c r="R70" s="1732"/>
      <c r="S70" s="1814"/>
      <c r="T70" s="441"/>
      <c r="U70" s="443"/>
      <c r="V70" s="1701"/>
      <c r="W70" s="1732"/>
      <c r="X70" s="1588"/>
      <c r="Y70" s="1626"/>
      <c r="Z70" s="1588"/>
      <c r="AA70" s="1701"/>
      <c r="AB70" s="1732"/>
      <c r="AC70" s="1588"/>
      <c r="AD70" s="1626"/>
      <c r="AE70" s="1588"/>
      <c r="AF70" s="1626"/>
      <c r="AG70" s="1544"/>
      <c r="AH70" s="1588"/>
      <c r="AI70" s="1113"/>
      <c r="AJ70" s="437"/>
      <c r="AK70" s="332"/>
      <c r="AL70" s="241"/>
      <c r="AM70" s="241"/>
      <c r="AN70" s="240"/>
      <c r="AO70" s="242"/>
      <c r="AP70" s="240"/>
      <c r="AQ70" s="243"/>
      <c r="AR70" s="241"/>
      <c r="AS70" s="241"/>
      <c r="AT70" s="241"/>
      <c r="AU70" s="241"/>
      <c r="AV70" s="241"/>
      <c r="AW70" s="241"/>
      <c r="AX70" s="241"/>
      <c r="AY70" s="241"/>
      <c r="AZ70" s="240"/>
      <c r="BA70" s="1288"/>
      <c r="BB70" s="239"/>
      <c r="BC70" s="882"/>
      <c r="BD70" s="853"/>
    </row>
    <row r="71" spans="1:65" ht="24.75" hidden="1" customHeight="1" thickBot="1">
      <c r="A71" s="2421"/>
      <c r="B71" s="2449"/>
      <c r="C71" s="2556" t="s">
        <v>41</v>
      </c>
      <c r="D71" s="2548"/>
      <c r="E71" s="2549"/>
      <c r="F71" s="2550"/>
      <c r="G71" s="2548"/>
      <c r="H71" s="1335"/>
      <c r="I71" s="438"/>
      <c r="J71" s="440"/>
      <c r="K71" s="439"/>
      <c r="L71" s="438"/>
      <c r="M71" s="440"/>
      <c r="N71" s="1773"/>
      <c r="O71" s="440"/>
      <c r="P71" s="439"/>
      <c r="Q71" s="1710"/>
      <c r="R71" s="1733"/>
      <c r="S71" s="1821"/>
      <c r="T71" s="440"/>
      <c r="U71" s="439"/>
      <c r="V71" s="1710"/>
      <c r="W71" s="1733"/>
      <c r="X71" s="438"/>
      <c r="Y71" s="439"/>
      <c r="Z71" s="438"/>
      <c r="AA71" s="1710"/>
      <c r="AB71" s="1733"/>
      <c r="AC71" s="438"/>
      <c r="AD71" s="439"/>
      <c r="AE71" s="438"/>
      <c r="AF71" s="439"/>
      <c r="AG71" s="1335"/>
      <c r="AH71" s="438"/>
      <c r="AI71" s="236"/>
      <c r="AJ71" s="350"/>
      <c r="AK71" s="237"/>
      <c r="AL71" s="912"/>
      <c r="AM71" s="912"/>
      <c r="AN71" s="913"/>
      <c r="AO71" s="914"/>
      <c r="AP71" s="913"/>
      <c r="AQ71" s="915"/>
      <c r="AR71" s="912"/>
      <c r="AS71" s="912"/>
      <c r="AT71" s="912"/>
      <c r="AU71" s="912"/>
      <c r="AV71" s="912"/>
      <c r="AW71" s="912"/>
      <c r="AX71" s="912"/>
      <c r="AY71" s="912"/>
      <c r="AZ71" s="913"/>
      <c r="BA71" s="1293"/>
      <c r="BB71" s="916"/>
      <c r="BC71" s="917"/>
      <c r="BD71" s="853"/>
    </row>
    <row r="72" spans="1:65" ht="24.75" hidden="1" customHeight="1">
      <c r="A72" s="2486" t="s">
        <v>237</v>
      </c>
      <c r="B72" s="2487"/>
      <c r="C72" s="2487"/>
      <c r="D72" s="2487"/>
      <c r="E72" s="2488"/>
      <c r="F72" s="2442"/>
      <c r="G72" s="856" t="s">
        <v>49</v>
      </c>
      <c r="H72" s="1531">
        <f>FWL!H207</f>
        <v>0</v>
      </c>
      <c r="I72" s="1232">
        <f>FWL!I207</f>
        <v>0</v>
      </c>
      <c r="J72" s="1268">
        <f>FWL!J207</f>
        <v>0</v>
      </c>
      <c r="K72" s="1268">
        <f>FWL!K207</f>
        <v>0</v>
      </c>
      <c r="L72" s="954">
        <f>FWL!L207</f>
        <v>0</v>
      </c>
      <c r="M72" s="1704">
        <f>FWL!M207</f>
        <v>0</v>
      </c>
      <c r="N72" s="1775">
        <f>FWL!N207</f>
        <v>0</v>
      </c>
      <c r="O72" s="1553">
        <f>FWL!O207</f>
        <v>0</v>
      </c>
      <c r="P72" s="954">
        <f>FWL!P207</f>
        <v>0</v>
      </c>
      <c r="Q72" s="1704">
        <f>FWL!Q207</f>
        <v>0</v>
      </c>
      <c r="R72" s="565">
        <f>FWL!R207</f>
        <v>0</v>
      </c>
      <c r="S72" s="1812">
        <f>FWL!S207</f>
        <v>0</v>
      </c>
      <c r="T72" s="1553">
        <f>FWL!T207</f>
        <v>0</v>
      </c>
      <c r="U72" s="954">
        <f>FWL!U207</f>
        <v>0</v>
      </c>
      <c r="V72" s="1704">
        <f>FWL!V207</f>
        <v>0</v>
      </c>
      <c r="W72" s="565">
        <f>FWL!W207</f>
        <v>0</v>
      </c>
      <c r="X72" s="954">
        <f>FWL!X207</f>
        <v>0</v>
      </c>
      <c r="Y72" s="954">
        <f>FWL!Y207</f>
        <v>0</v>
      </c>
      <c r="Z72" s="1553">
        <f>FWL!Z207</f>
        <v>0</v>
      </c>
      <c r="AA72" s="1704">
        <f>FWL!AA207</f>
        <v>0</v>
      </c>
      <c r="AB72" s="565">
        <f>FWL!AB207</f>
        <v>0</v>
      </c>
      <c r="AC72" s="954">
        <f>FWL!AC207</f>
        <v>0</v>
      </c>
      <c r="AD72" s="954">
        <f>FWL!AD207</f>
        <v>0</v>
      </c>
      <c r="AE72" s="1553">
        <f>FWL!AE207</f>
        <v>0</v>
      </c>
      <c r="AF72" s="954">
        <f>FWL!AF207</f>
        <v>0</v>
      </c>
      <c r="AG72" s="1530">
        <f>FWL!AG207</f>
        <v>0</v>
      </c>
      <c r="AH72" s="1553">
        <f>FWL!AH207</f>
        <v>0</v>
      </c>
      <c r="AI72" s="1268">
        <f>FWL!AI207</f>
        <v>0</v>
      </c>
      <c r="AJ72" s="1531">
        <f>FWL!AJ207</f>
        <v>0</v>
      </c>
      <c r="AK72" s="1232">
        <f>FWL!AK207</f>
        <v>0</v>
      </c>
      <c r="AL72" s="1268">
        <f>FWL!AL207</f>
        <v>0</v>
      </c>
      <c r="AM72" s="1268">
        <f>FWL!AM207</f>
        <v>0</v>
      </c>
      <c r="AN72" s="1268">
        <f>FWL!AN207</f>
        <v>0</v>
      </c>
      <c r="AO72" s="1268">
        <f>FWL!AO207</f>
        <v>0</v>
      </c>
      <c r="AP72" s="1268">
        <f>FWL!AP207</f>
        <v>0</v>
      </c>
      <c r="AQ72" s="1268">
        <f>FWL!AQ207</f>
        <v>0</v>
      </c>
      <c r="AR72" s="1268">
        <f>FWL!AR207</f>
        <v>0</v>
      </c>
      <c r="AS72" s="1268">
        <f>FWL!AS207</f>
        <v>0</v>
      </c>
      <c r="AT72" s="1268">
        <f>FWL!AT207</f>
        <v>0</v>
      </c>
      <c r="AU72" s="1268">
        <f>FWL!AU207</f>
        <v>0</v>
      </c>
      <c r="AV72" s="1268">
        <f>FWL!AV207</f>
        <v>0</v>
      </c>
      <c r="AW72" s="1268">
        <f>FWL!AW207</f>
        <v>0</v>
      </c>
      <c r="AX72" s="1268">
        <f>FWL!AX207</f>
        <v>0</v>
      </c>
      <c r="AY72" s="1268">
        <f>FWL!AY207</f>
        <v>0</v>
      </c>
      <c r="AZ72" s="1268">
        <f>FWL!AZ207</f>
        <v>0</v>
      </c>
      <c r="BA72" s="1632">
        <f>FWL!BA207</f>
        <v>0</v>
      </c>
      <c r="BB72" s="417"/>
      <c r="BC72" s="879">
        <f>SUM(L72:AW72)</f>
        <v>0</v>
      </c>
      <c r="BD72" s="853"/>
      <c r="BM72" s="385">
        <f>SUM(Z72:BK72)</f>
        <v>0</v>
      </c>
    </row>
    <row r="73" spans="1:65" ht="24.75" hidden="1" customHeight="1">
      <c r="A73" s="2489"/>
      <c r="B73" s="2490"/>
      <c r="C73" s="2490"/>
      <c r="D73" s="2490"/>
      <c r="E73" s="2491"/>
      <c r="F73" s="2443"/>
      <c r="G73" s="865" t="s">
        <v>48</v>
      </c>
      <c r="H73" s="1583"/>
      <c r="I73" s="1237"/>
      <c r="J73" s="1565">
        <f>FWL!K208</f>
        <v>0</v>
      </c>
      <c r="K73" s="1565">
        <f>FWL!L208</f>
        <v>0</v>
      </c>
      <c r="L73" s="1565">
        <f>FWL!M208</f>
        <v>0</v>
      </c>
      <c r="M73" s="1587">
        <f>FWL!N208</f>
        <v>0</v>
      </c>
      <c r="N73" s="1762">
        <f>FWL!O208</f>
        <v>0</v>
      </c>
      <c r="O73" s="1565">
        <f>FWL!P208</f>
        <v>0</v>
      </c>
      <c r="P73" s="1565">
        <f>FWL!Q208</f>
        <v>0</v>
      </c>
      <c r="Q73" s="1587">
        <f>FWL!R208</f>
        <v>0</v>
      </c>
      <c r="R73" s="1725">
        <f>FWL!S208</f>
        <v>0</v>
      </c>
      <c r="S73" s="1813">
        <f>FWL!T208</f>
        <v>0</v>
      </c>
      <c r="T73" s="1565">
        <f>FWL!U208</f>
        <v>0</v>
      </c>
      <c r="U73" s="1565">
        <f>FWL!V208</f>
        <v>0</v>
      </c>
      <c r="V73" s="1587">
        <f>FWL!W208</f>
        <v>0</v>
      </c>
      <c r="W73" s="1725">
        <f>FWL!X208</f>
        <v>0</v>
      </c>
      <c r="X73" s="1565">
        <f>FWL!Y208</f>
        <v>0</v>
      </c>
      <c r="Y73" s="1278">
        <f>FWL!Z208</f>
        <v>0</v>
      </c>
      <c r="Z73" s="1565">
        <f>FWL!AA208</f>
        <v>0</v>
      </c>
      <c r="AA73" s="1587">
        <f>FWL!AB208</f>
        <v>0</v>
      </c>
      <c r="AB73" s="1725">
        <f>FWL!AC208</f>
        <v>0</v>
      </c>
      <c r="AC73" s="1565">
        <f>FWL!AD208</f>
        <v>0</v>
      </c>
      <c r="AD73" s="1278">
        <f>FWL!AE208</f>
        <v>0</v>
      </c>
      <c r="AE73" s="1565">
        <f>FWL!AF208</f>
        <v>0</v>
      </c>
      <c r="AF73" s="1565">
        <f>FWL!AG208</f>
        <v>0</v>
      </c>
      <c r="AG73" s="1583">
        <f>FWL!AH208</f>
        <v>0</v>
      </c>
      <c r="AH73" s="1565">
        <f>FWL!AI208</f>
        <v>0</v>
      </c>
      <c r="AI73" s="1565">
        <f>FWL!AJ208</f>
        <v>0</v>
      </c>
      <c r="AJ73" s="1583">
        <f>FWL!AK208</f>
        <v>0</v>
      </c>
      <c r="AK73" s="1565">
        <f>FWL!AN207</f>
        <v>0</v>
      </c>
      <c r="AL73" s="1278">
        <f>FWL!AO207</f>
        <v>0</v>
      </c>
      <c r="AM73" s="1278">
        <f>FWL!AP207</f>
        <v>0</v>
      </c>
      <c r="AN73" s="1278">
        <f>FWL!AQ207</f>
        <v>0</v>
      </c>
      <c r="AO73" s="1278">
        <f>FWL!AR207</f>
        <v>0</v>
      </c>
      <c r="AP73" s="1278">
        <f>FWL!AS207</f>
        <v>0</v>
      </c>
      <c r="AQ73" s="1278">
        <f>FWL!AT207</f>
        <v>0</v>
      </c>
      <c r="AR73" s="1278">
        <f>FWL!AU207</f>
        <v>0</v>
      </c>
      <c r="AS73" s="1278">
        <f>FWL!AV207</f>
        <v>0</v>
      </c>
      <c r="AT73" s="1278">
        <f>FWL!AW207</f>
        <v>0</v>
      </c>
      <c r="AU73" s="1278">
        <f>FWL!AX207</f>
        <v>0</v>
      </c>
      <c r="AV73" s="1278">
        <f>FWL!AY207</f>
        <v>0</v>
      </c>
      <c r="AW73" s="1278">
        <f>FWL!AZ207</f>
        <v>0</v>
      </c>
      <c r="AX73" s="1278">
        <f>FWL!BA207</f>
        <v>0</v>
      </c>
      <c r="AY73" s="1278">
        <f>FWL!BB207</f>
        <v>0</v>
      </c>
      <c r="AZ73" s="1278">
        <f>FWL!BC207</f>
        <v>0</v>
      </c>
      <c r="BA73" s="1633">
        <f>FWL!BD207</f>
        <v>0</v>
      </c>
      <c r="BB73" s="867"/>
      <c r="BC73" s="868">
        <f>SUM(H73:AW73)</f>
        <v>0</v>
      </c>
      <c r="BD73" s="853"/>
      <c r="BM73" s="385">
        <f>SUM(V73:BG73)</f>
        <v>0</v>
      </c>
    </row>
    <row r="74" spans="1:65" ht="24.75" hidden="1" customHeight="1">
      <c r="A74" s="2492"/>
      <c r="B74" s="2493"/>
      <c r="C74" s="2493"/>
      <c r="D74" s="2493"/>
      <c r="E74" s="2494"/>
      <c r="F74" s="2444"/>
      <c r="G74" s="869" t="s">
        <v>53</v>
      </c>
      <c r="H74" s="1277"/>
      <c r="I74" s="442"/>
      <c r="J74" s="441">
        <f t="shared" ref="J74" si="116">N72</f>
        <v>0</v>
      </c>
      <c r="K74" s="443">
        <f t="shared" ref="K74" si="117">O72</f>
        <v>0</v>
      </c>
      <c r="L74" s="442">
        <f t="shared" ref="L74" si="118">P72</f>
        <v>0</v>
      </c>
      <c r="M74" s="441">
        <f t="shared" ref="M74" si="119">Q72</f>
        <v>0</v>
      </c>
      <c r="N74" s="1763">
        <f t="shared" ref="N74" si="120">R72</f>
        <v>0</v>
      </c>
      <c r="O74" s="441">
        <f t="shared" ref="O74" si="121">S72</f>
        <v>0</v>
      </c>
      <c r="P74" s="443">
        <f t="shared" ref="P74" si="122">T72</f>
        <v>0</v>
      </c>
      <c r="Q74" s="1706">
        <f t="shared" ref="Q74" si="123">U72</f>
        <v>0</v>
      </c>
      <c r="R74" s="1726">
        <f t="shared" ref="R74" si="124">V72</f>
        <v>0</v>
      </c>
      <c r="S74" s="1822">
        <f t="shared" ref="S74" si="125">W72</f>
        <v>0</v>
      </c>
      <c r="T74" s="441">
        <f t="shared" ref="T74" si="126">X72</f>
        <v>0</v>
      </c>
      <c r="U74" s="443">
        <f t="shared" ref="U74" si="127">Y72</f>
        <v>0</v>
      </c>
      <c r="V74" s="1706">
        <f t="shared" ref="V74" si="128">Z72</f>
        <v>0</v>
      </c>
      <c r="W74" s="1726">
        <f t="shared" ref="W74" si="129">AA72</f>
        <v>0</v>
      </c>
      <c r="X74" s="442">
        <f t="shared" ref="X74" si="130">AB72</f>
        <v>0</v>
      </c>
      <c r="Y74" s="443">
        <f t="shared" ref="Y74" si="131">AC72</f>
        <v>0</v>
      </c>
      <c r="Z74" s="442">
        <f t="shared" ref="Z74" si="132">AD72</f>
        <v>0</v>
      </c>
      <c r="AA74" s="1706">
        <f t="shared" ref="AA74" si="133">AE72</f>
        <v>0</v>
      </c>
      <c r="AB74" s="1726">
        <f t="shared" ref="AB74" si="134">AF72</f>
        <v>0</v>
      </c>
      <c r="AC74" s="442">
        <f t="shared" ref="AC74" si="135">AG72</f>
        <v>0</v>
      </c>
      <c r="AD74" s="443">
        <f t="shared" ref="AD74" si="136">AH72</f>
        <v>0</v>
      </c>
      <c r="AE74" s="442">
        <f t="shared" ref="AE74" si="137">AI72</f>
        <v>0</v>
      </c>
      <c r="AF74" s="443">
        <f t="shared" ref="AF74" si="138">AJ72</f>
        <v>0</v>
      </c>
      <c r="AG74" s="1277">
        <f t="shared" ref="AG74" si="139">AK72</f>
        <v>0</v>
      </c>
      <c r="AH74" s="442">
        <f t="shared" ref="AH74" si="140">AL72</f>
        <v>0</v>
      </c>
      <c r="AI74" s="245">
        <f t="shared" ref="AI74" si="141">AM72</f>
        <v>0</v>
      </c>
      <c r="AJ74" s="420">
        <f t="shared" ref="AJ74" si="142">AN72</f>
        <v>0</v>
      </c>
      <c r="AK74" s="246">
        <f t="shared" ref="AK74" si="143">AO72</f>
        <v>0</v>
      </c>
      <c r="AL74" s="246">
        <f t="shared" ref="AL74" si="144">AP72</f>
        <v>0</v>
      </c>
      <c r="AM74" s="246">
        <f t="shared" ref="AM74" si="145">AQ72</f>
        <v>0</v>
      </c>
      <c r="AN74" s="245">
        <f t="shared" ref="AN74" si="146">AR72</f>
        <v>0</v>
      </c>
      <c r="AO74" s="247">
        <f t="shared" ref="AO74" si="147">AS72</f>
        <v>0</v>
      </c>
      <c r="AP74" s="245">
        <f t="shared" ref="AP74" si="148">AT72</f>
        <v>0</v>
      </c>
      <c r="AQ74" s="244">
        <f t="shared" ref="AQ74" si="149">AU72</f>
        <v>0</v>
      </c>
      <c r="AR74" s="246">
        <f t="shared" ref="AR74" si="150">AV72</f>
        <v>0</v>
      </c>
      <c r="AS74" s="246">
        <f t="shared" ref="AS74" si="151">AW72</f>
        <v>0</v>
      </c>
      <c r="AT74" s="246">
        <f t="shared" ref="AT74" si="152">AX72</f>
        <v>0</v>
      </c>
      <c r="AU74" s="246">
        <f t="shared" ref="AU74" si="153">AY72</f>
        <v>0</v>
      </c>
      <c r="AV74" s="246">
        <f t="shared" ref="AV74" si="154">AZ72</f>
        <v>0</v>
      </c>
      <c r="AW74" s="246">
        <f t="shared" ref="AW74" si="155">BA72</f>
        <v>0</v>
      </c>
      <c r="AX74" s="246">
        <f t="shared" ref="AX74" si="156">BB72</f>
        <v>0</v>
      </c>
      <c r="AY74" s="341">
        <f t="shared" ref="AY74" si="157">BC72</f>
        <v>0</v>
      </c>
      <c r="AZ74" s="343">
        <f t="shared" ref="AZ74" si="158">BD72</f>
        <v>0</v>
      </c>
      <c r="BA74" s="1285">
        <f t="shared" ref="BA74" si="159">BE72</f>
        <v>0</v>
      </c>
      <c r="BB74" s="384"/>
      <c r="BC74" s="870">
        <f>SUM(H74:AW74)</f>
        <v>0</v>
      </c>
      <c r="BD74" s="853"/>
      <c r="BM74" s="385">
        <f>SUM(V74:BG74)</f>
        <v>0</v>
      </c>
    </row>
    <row r="75" spans="1:65" ht="24.75" hidden="1" customHeight="1">
      <c r="A75" s="2445"/>
      <c r="B75" s="2446"/>
      <c r="C75" s="2451" t="s">
        <v>43</v>
      </c>
      <c r="D75" s="2451"/>
      <c r="E75" s="2452"/>
      <c r="F75" s="2453"/>
      <c r="G75" s="2451"/>
      <c r="H75" s="1567"/>
      <c r="I75" s="1276"/>
      <c r="J75" s="1353">
        <f t="shared" ref="J75" si="160">I75+J74-J73</f>
        <v>0</v>
      </c>
      <c r="K75" s="1584">
        <f t="shared" ref="K75" si="161">J75+K74-K73</f>
        <v>0</v>
      </c>
      <c r="L75" s="1276">
        <f t="shared" ref="L75" si="162">K75+L74-L73</f>
        <v>0</v>
      </c>
      <c r="M75" s="1353">
        <f t="shared" ref="M75" si="163">L75+M74-M73</f>
        <v>0</v>
      </c>
      <c r="N75" s="1764">
        <f t="shared" ref="N75" si="164">M75+N74-N73</f>
        <v>0</v>
      </c>
      <c r="O75" s="1353">
        <f t="shared" ref="O75" si="165">N75+O74-O73</f>
        <v>0</v>
      </c>
      <c r="P75" s="1584">
        <f t="shared" ref="P75" si="166">O75+P74-P73</f>
        <v>0</v>
      </c>
      <c r="Q75" s="1707">
        <f t="shared" ref="Q75" si="167">P75+Q74-Q73</f>
        <v>0</v>
      </c>
      <c r="R75" s="1727">
        <f t="shared" ref="R75" si="168">Q75+R74-R73</f>
        <v>0</v>
      </c>
      <c r="S75" s="1815">
        <f t="shared" ref="S75" si="169">R75+S74-S73</f>
        <v>0</v>
      </c>
      <c r="T75" s="1353">
        <f t="shared" ref="T75" si="170">S75+T74-T73</f>
        <v>0</v>
      </c>
      <c r="U75" s="1584">
        <f t="shared" ref="U75" si="171">T75+U74-U73</f>
        <v>0</v>
      </c>
      <c r="V75" s="1707">
        <f t="shared" ref="V75" si="172">U75+V74-V73</f>
        <v>0</v>
      </c>
      <c r="W75" s="1727">
        <f t="shared" ref="W75" si="173">V75+W74-W73</f>
        <v>0</v>
      </c>
      <c r="X75" s="1276">
        <f t="shared" ref="X75" si="174">W75+X74-X73</f>
        <v>0</v>
      </c>
      <c r="Y75" s="1584">
        <f t="shared" ref="Y75" si="175">X75+Y74-Y73</f>
        <v>0</v>
      </c>
      <c r="Z75" s="1276">
        <f t="shared" ref="Z75" si="176">Y75+Z74-Z73</f>
        <v>0</v>
      </c>
      <c r="AA75" s="1707">
        <f t="shared" ref="AA75" si="177">Z75+AA74-AA73</f>
        <v>0</v>
      </c>
      <c r="AB75" s="1727">
        <f t="shared" ref="AB75" si="178">AA75+AB74-AB73</f>
        <v>0</v>
      </c>
      <c r="AC75" s="1276">
        <f t="shared" ref="AC75" si="179">AB75+AC74-AC73</f>
        <v>0</v>
      </c>
      <c r="AD75" s="1584">
        <f t="shared" ref="AD75" si="180">AC75+AD74-AD73</f>
        <v>0</v>
      </c>
      <c r="AE75" s="1276">
        <f t="shared" ref="AE75" si="181">AD75+AE74-AE73</f>
        <v>0</v>
      </c>
      <c r="AF75" s="1584">
        <f t="shared" ref="AF75" si="182">AE75+AF74-AF73</f>
        <v>0</v>
      </c>
      <c r="AG75" s="1567">
        <f t="shared" ref="AG75" si="183">AF75+AG74-AG73</f>
        <v>0</v>
      </c>
      <c r="AH75" s="1276">
        <f t="shared" ref="AH75" si="184">AG75+AH74-AH73</f>
        <v>0</v>
      </c>
      <c r="AI75" s="255">
        <f t="shared" ref="AI75" si="185">AH75+AI74-AI73</f>
        <v>0</v>
      </c>
      <c r="AJ75" s="1171">
        <f t="shared" ref="AJ75" si="186">AI75+AJ74-AJ73</f>
        <v>0</v>
      </c>
      <c r="AK75" s="256"/>
      <c r="AL75" s="871"/>
      <c r="AM75" s="871"/>
      <c r="AN75" s="872"/>
      <c r="AO75" s="873"/>
      <c r="AP75" s="872"/>
      <c r="AQ75" s="880"/>
      <c r="AR75" s="871"/>
      <c r="AS75" s="871"/>
      <c r="AT75" s="871"/>
      <c r="AU75" s="871"/>
      <c r="AV75" s="871"/>
      <c r="AW75" s="871"/>
      <c r="AX75" s="871"/>
      <c r="AY75" s="871"/>
      <c r="AZ75" s="255"/>
      <c r="BA75" s="1286"/>
      <c r="BB75" s="1101"/>
      <c r="BC75" s="875"/>
      <c r="BD75" s="853"/>
      <c r="BM75" s="385">
        <f>BL75</f>
        <v>0</v>
      </c>
    </row>
    <row r="76" spans="1:65" ht="24.75" hidden="1" customHeight="1">
      <c r="A76" s="2447"/>
      <c r="B76" s="2448"/>
      <c r="C76" s="2454" t="s">
        <v>179</v>
      </c>
      <c r="D76" s="2455"/>
      <c r="E76" s="2456"/>
      <c r="F76" s="2457"/>
      <c r="G76" s="2455"/>
      <c r="H76" s="1544">
        <f t="shared" ref="H76" si="187">J72</f>
        <v>0</v>
      </c>
      <c r="I76" s="1588">
        <f t="shared" ref="I76" si="188">K72</f>
        <v>0</v>
      </c>
      <c r="J76" s="731">
        <f>I73</f>
        <v>0</v>
      </c>
      <c r="K76" s="443">
        <f t="shared" ref="K76:AG76" si="189">J73</f>
        <v>0</v>
      </c>
      <c r="L76" s="442">
        <f t="shared" si="189"/>
        <v>0</v>
      </c>
      <c r="M76" s="441">
        <f t="shared" si="189"/>
        <v>0</v>
      </c>
      <c r="N76" s="1763">
        <f t="shared" si="189"/>
        <v>0</v>
      </c>
      <c r="O76" s="441">
        <f t="shared" si="189"/>
        <v>0</v>
      </c>
      <c r="P76" s="443">
        <f t="shared" si="189"/>
        <v>0</v>
      </c>
      <c r="Q76" s="1706">
        <f t="shared" si="189"/>
        <v>0</v>
      </c>
      <c r="R76" s="1728">
        <f t="shared" si="189"/>
        <v>0</v>
      </c>
      <c r="S76" s="1814">
        <f t="shared" si="189"/>
        <v>0</v>
      </c>
      <c r="T76" s="441">
        <f t="shared" si="189"/>
        <v>0</v>
      </c>
      <c r="U76" s="443">
        <f t="shared" si="189"/>
        <v>0</v>
      </c>
      <c r="V76" s="1706">
        <f t="shared" si="189"/>
        <v>0</v>
      </c>
      <c r="W76" s="1726">
        <f t="shared" si="189"/>
        <v>0</v>
      </c>
      <c r="X76" s="442">
        <f t="shared" si="189"/>
        <v>0</v>
      </c>
      <c r="Y76" s="443">
        <f t="shared" si="189"/>
        <v>0</v>
      </c>
      <c r="Z76" s="442">
        <f t="shared" si="189"/>
        <v>0</v>
      </c>
      <c r="AA76" s="1706">
        <f t="shared" si="189"/>
        <v>0</v>
      </c>
      <c r="AB76" s="1726">
        <f t="shared" si="189"/>
        <v>0</v>
      </c>
      <c r="AC76" s="442">
        <f t="shared" si="189"/>
        <v>0</v>
      </c>
      <c r="AD76" s="439">
        <f t="shared" si="189"/>
        <v>0</v>
      </c>
      <c r="AE76" s="442">
        <f t="shared" si="189"/>
        <v>0</v>
      </c>
      <c r="AF76" s="443">
        <f t="shared" si="189"/>
        <v>0</v>
      </c>
      <c r="AG76" s="1277">
        <f t="shared" si="189"/>
        <v>0</v>
      </c>
      <c r="AH76" s="442">
        <f t="shared" ref="AH76:AJ76" si="190">AG73</f>
        <v>0</v>
      </c>
      <c r="AI76" s="245">
        <f t="shared" si="190"/>
        <v>0</v>
      </c>
      <c r="AJ76" s="420">
        <f t="shared" si="190"/>
        <v>0</v>
      </c>
      <c r="AK76" s="332">
        <f t="shared" ref="AK76" si="191">AM72</f>
        <v>0</v>
      </c>
      <c r="AL76" s="246">
        <f t="shared" ref="AL76" si="192">AN72</f>
        <v>0</v>
      </c>
      <c r="AM76" s="246">
        <f t="shared" ref="AM76" si="193">AO72</f>
        <v>0</v>
      </c>
      <c r="AN76" s="245">
        <f t="shared" ref="AN76" si="194">AP72</f>
        <v>0</v>
      </c>
      <c r="AO76" s="247"/>
      <c r="AP76" s="245"/>
      <c r="AQ76" s="881"/>
      <c r="AR76" s="246"/>
      <c r="AS76" s="246"/>
      <c r="AT76" s="246"/>
      <c r="AU76" s="246"/>
      <c r="AV76" s="246"/>
      <c r="AW76" s="241"/>
      <c r="AX76" s="241"/>
      <c r="AY76" s="241"/>
      <c r="AZ76" s="240"/>
      <c r="BA76" s="1288"/>
      <c r="BB76" s="239"/>
      <c r="BC76" s="882"/>
      <c r="BD76" s="853"/>
    </row>
    <row r="77" spans="1:65" ht="24.75" hidden="1" customHeight="1" thickBot="1">
      <c r="A77" s="2421"/>
      <c r="B77" s="2449"/>
      <c r="C77" s="2458" t="s">
        <v>41</v>
      </c>
      <c r="D77" s="2459"/>
      <c r="E77" s="2460"/>
      <c r="F77" s="2461"/>
      <c r="G77" s="2459"/>
      <c r="H77" s="1574"/>
      <c r="I77" s="1589">
        <f t="shared" ref="I77" si="195">H77+I73-I76</f>
        <v>0</v>
      </c>
      <c r="J77" s="1590">
        <f t="shared" ref="J77" si="196">I77+J73-J76</f>
        <v>0</v>
      </c>
      <c r="K77" s="1591">
        <f t="shared" ref="K77" si="197">J77+K73-K76</f>
        <v>0</v>
      </c>
      <c r="L77" s="1589">
        <f t="shared" ref="L77" si="198">K77+L73-L76</f>
        <v>0</v>
      </c>
      <c r="M77" s="1590">
        <f t="shared" ref="M77" si="199">L77+M73-M76</f>
        <v>0</v>
      </c>
      <c r="N77" s="1765">
        <f t="shared" ref="N77" si="200">M77+N73-N76</f>
        <v>0</v>
      </c>
      <c r="O77" s="1590">
        <f t="shared" ref="O77" si="201">N77+O73-O76</f>
        <v>0</v>
      </c>
      <c r="P77" s="1591">
        <f t="shared" ref="P77" si="202">O77+P73-P76</f>
        <v>0</v>
      </c>
      <c r="Q77" s="1708">
        <f t="shared" ref="Q77" si="203">P77+Q73-Q76</f>
        <v>0</v>
      </c>
      <c r="R77" s="1729">
        <f t="shared" ref="R77" si="204">Q77+R73-R76</f>
        <v>0</v>
      </c>
      <c r="S77" s="1816">
        <f t="shared" ref="S77" si="205">R77+S73-S76</f>
        <v>0</v>
      </c>
      <c r="T77" s="1590">
        <f t="shared" ref="T77" si="206">S77+T73-T76</f>
        <v>0</v>
      </c>
      <c r="U77" s="1591">
        <f t="shared" ref="U77" si="207">T77+U73-U76</f>
        <v>0</v>
      </c>
      <c r="V77" s="1708">
        <f t="shared" ref="V77" si="208">U77+V73-V76</f>
        <v>0</v>
      </c>
      <c r="W77" s="1729">
        <f t="shared" ref="W77" si="209">V77+W73-W76</f>
        <v>0</v>
      </c>
      <c r="X77" s="1589">
        <f t="shared" ref="X77" si="210">W77+X73-X76</f>
        <v>0</v>
      </c>
      <c r="Y77" s="1591">
        <f t="shared" ref="Y77" si="211">X77+Y73-Y76</f>
        <v>0</v>
      </c>
      <c r="Z77" s="1589">
        <f t="shared" ref="Z77" si="212">Y77+Z73-Z76</f>
        <v>0</v>
      </c>
      <c r="AA77" s="1708">
        <f t="shared" ref="AA77" si="213">Z77+AA73-AA76</f>
        <v>0</v>
      </c>
      <c r="AB77" s="1729">
        <f t="shared" ref="AB77" si="214">AA77+AB73-AB76</f>
        <v>0</v>
      </c>
      <c r="AC77" s="1589">
        <f t="shared" ref="AC77" si="215">AB77+AC73-AC76</f>
        <v>0</v>
      </c>
      <c r="AD77" s="1591">
        <f t="shared" ref="AD77" si="216">AC77+AD73-AD76</f>
        <v>0</v>
      </c>
      <c r="AE77" s="1589">
        <f t="shared" ref="AE77" si="217">AD77+AE73-AE76</f>
        <v>0</v>
      </c>
      <c r="AF77" s="1591">
        <f t="shared" ref="AF77" si="218">AE77+AF73-AF76</f>
        <v>0</v>
      </c>
      <c r="AG77" s="1574">
        <f t="shared" ref="AG77" si="219">AF77+AG73-AG76</f>
        <v>0</v>
      </c>
      <c r="AH77" s="1589">
        <f t="shared" ref="AH77" si="220">AG77+AH73-AH76</f>
        <v>0</v>
      </c>
      <c r="AI77" s="1108"/>
      <c r="AJ77" s="1172"/>
      <c r="AK77" s="339"/>
      <c r="AL77" s="884"/>
      <c r="AM77" s="884"/>
      <c r="AN77" s="885"/>
      <c r="AO77" s="886"/>
      <c r="AP77" s="885"/>
      <c r="AQ77" s="887"/>
      <c r="AR77" s="884"/>
      <c r="AS77" s="884"/>
      <c r="AT77" s="884"/>
      <c r="AU77" s="884"/>
      <c r="AV77" s="884"/>
      <c r="AW77" s="884"/>
      <c r="AX77" s="884"/>
      <c r="AY77" s="884"/>
      <c r="AZ77" s="885"/>
      <c r="BA77" s="1289"/>
      <c r="BB77" s="888"/>
      <c r="BC77" s="889"/>
      <c r="BD77" s="853"/>
      <c r="BL77" s="385">
        <f>BK77+BL73-BL76</f>
        <v>0</v>
      </c>
    </row>
    <row r="78" spans="1:65" ht="24.75" customHeight="1">
      <c r="A78" s="2557" t="s">
        <v>83</v>
      </c>
      <c r="B78" s="2487"/>
      <c r="C78" s="2487"/>
      <c r="D78" s="2487"/>
      <c r="E78" s="2488"/>
      <c r="F78" s="2442"/>
      <c r="G78" s="856" t="s">
        <v>49</v>
      </c>
      <c r="H78" s="1531">
        <f>FWL!H213</f>
        <v>37</v>
      </c>
      <c r="I78" s="1232">
        <f>FWL!I213</f>
        <v>33</v>
      </c>
      <c r="J78" s="1268">
        <f>FWL!J213</f>
        <v>33</v>
      </c>
      <c r="K78" s="1268">
        <f>FWL!K213</f>
        <v>33</v>
      </c>
      <c r="L78" s="1268">
        <v>32</v>
      </c>
      <c r="M78" s="1713">
        <v>32</v>
      </c>
      <c r="N78" s="1775">
        <f>FWL!N213</f>
        <v>30</v>
      </c>
      <c r="O78" s="1553">
        <f>FWL!O213</f>
        <v>33</v>
      </c>
      <c r="P78" s="954">
        <f>FWL!P213</f>
        <v>37</v>
      </c>
      <c r="Q78" s="1704">
        <f>FWL!Q213</f>
        <v>36</v>
      </c>
      <c r="R78" s="565">
        <f>FWL!R213</f>
        <v>36</v>
      </c>
      <c r="S78" s="1812">
        <f>FWL!S213</f>
        <v>37</v>
      </c>
      <c r="T78" s="1553">
        <f>FWL!T213</f>
        <v>37</v>
      </c>
      <c r="U78" s="954">
        <f>FWL!U213</f>
        <v>36</v>
      </c>
      <c r="V78" s="1704">
        <f>FWL!V213</f>
        <v>34</v>
      </c>
      <c r="W78" s="565">
        <f>FWL!W213</f>
        <v>36</v>
      </c>
      <c r="X78" s="954">
        <f>FWL!X213</f>
        <v>37</v>
      </c>
      <c r="Y78" s="954">
        <f>FWL!Y213</f>
        <v>36</v>
      </c>
      <c r="Z78" s="1553">
        <f>FWL!Z213</f>
        <v>37</v>
      </c>
      <c r="AA78" s="1704">
        <f>FWL!AA213</f>
        <v>37</v>
      </c>
      <c r="AB78" s="565">
        <f>FWL!AB213</f>
        <v>37</v>
      </c>
      <c r="AC78" s="954">
        <f>FWL!AC213</f>
        <v>36</v>
      </c>
      <c r="AD78" s="954">
        <f>FWL!AD213</f>
        <v>36</v>
      </c>
      <c r="AE78" s="1553">
        <f>FWL!AE213</f>
        <v>35</v>
      </c>
      <c r="AF78" s="954">
        <f>FWL!AF213</f>
        <v>35</v>
      </c>
      <c r="AG78" s="1530">
        <f>FWL!AG213</f>
        <v>0</v>
      </c>
      <c r="AH78" s="1553">
        <f>FWL!AH213</f>
        <v>0</v>
      </c>
      <c r="AI78" s="954">
        <f>FWL!AI213</f>
        <v>0</v>
      </c>
      <c r="AJ78" s="1530">
        <f>FWL!AJ213</f>
        <v>0</v>
      </c>
      <c r="AK78" s="1553">
        <f>FWL!AK213</f>
        <v>0</v>
      </c>
      <c r="AL78" s="954">
        <f>FWL!AL213</f>
        <v>0</v>
      </c>
      <c r="AM78" s="954">
        <f>FWL!AM213</f>
        <v>0</v>
      </c>
      <c r="AN78" s="954">
        <f>FWL!AN213</f>
        <v>0</v>
      </c>
      <c r="AO78" s="954">
        <f>FWL!AO213</f>
        <v>0</v>
      </c>
      <c r="AP78" s="954">
        <f>FWL!AP213</f>
        <v>0</v>
      </c>
      <c r="AQ78" s="954">
        <f>FWL!AQ213</f>
        <v>0</v>
      </c>
      <c r="AR78" s="954">
        <f>FWL!AR213</f>
        <v>0</v>
      </c>
      <c r="AS78" s="954">
        <f>FWL!AS213</f>
        <v>0</v>
      </c>
      <c r="AT78" s="954">
        <f>FWL!AT213</f>
        <v>0</v>
      </c>
      <c r="AU78" s="954">
        <f>FWL!AU213</f>
        <v>0</v>
      </c>
      <c r="AV78" s="954">
        <f>FWL!AV213</f>
        <v>0</v>
      </c>
      <c r="AW78" s="954">
        <f>FWL!AW213</f>
        <v>0</v>
      </c>
      <c r="AX78" s="954">
        <f>FWL!AX213</f>
        <v>0</v>
      </c>
      <c r="AY78" s="954">
        <f>FWL!AY213</f>
        <v>0</v>
      </c>
      <c r="AZ78" s="954">
        <f>FWL!AZ213</f>
        <v>0</v>
      </c>
      <c r="BA78" s="1634">
        <f>FWL!BA213</f>
        <v>0</v>
      </c>
      <c r="BB78" s="933">
        <v>0</v>
      </c>
      <c r="BC78" s="934">
        <f>SUM(N78:AW78)</f>
        <v>678</v>
      </c>
      <c r="BD78" s="853">
        <v>0</v>
      </c>
      <c r="BE78" s="385">
        <v>0</v>
      </c>
      <c r="BF78" s="385">
        <v>0</v>
      </c>
      <c r="BG78" s="385">
        <v>0</v>
      </c>
      <c r="BH78" s="385">
        <v>0</v>
      </c>
      <c r="BI78" s="385">
        <v>0</v>
      </c>
      <c r="BJ78" s="385">
        <v>0</v>
      </c>
      <c r="BK78" s="385">
        <v>0</v>
      </c>
      <c r="BM78" s="385">
        <f>SUM(X78:BH78)</f>
        <v>1004</v>
      </c>
    </row>
    <row r="79" spans="1:65" ht="24.75" customHeight="1">
      <c r="A79" s="2489"/>
      <c r="B79" s="2490"/>
      <c r="C79" s="2490"/>
      <c r="D79" s="2490"/>
      <c r="E79" s="2491"/>
      <c r="F79" s="2443"/>
      <c r="G79" s="865" t="s">
        <v>48</v>
      </c>
      <c r="H79" s="1230">
        <f t="shared" ref="H79:I79" si="221">L78</f>
        <v>32</v>
      </c>
      <c r="I79" s="1237">
        <f t="shared" si="221"/>
        <v>32</v>
      </c>
      <c r="J79" s="287">
        <f>N78</f>
        <v>30</v>
      </c>
      <c r="K79" s="298">
        <f>O78</f>
        <v>33</v>
      </c>
      <c r="L79" s="286">
        <f t="shared" ref="L79" si="222">P78</f>
        <v>37</v>
      </c>
      <c r="M79" s="287">
        <f t="shared" ref="M79" si="223">Q78</f>
        <v>36</v>
      </c>
      <c r="N79" s="1756">
        <f t="shared" ref="N79" si="224">R78</f>
        <v>36</v>
      </c>
      <c r="O79" s="287">
        <f t="shared" ref="O79" si="225">S78</f>
        <v>37</v>
      </c>
      <c r="P79" s="298">
        <f t="shared" ref="P79" si="226">T78</f>
        <v>37</v>
      </c>
      <c r="Q79" s="866">
        <f t="shared" ref="Q79" si="227">U78</f>
        <v>36</v>
      </c>
      <c r="R79" s="288">
        <f t="shared" ref="R79" si="228">V78</f>
        <v>34</v>
      </c>
      <c r="S79" s="1807">
        <f t="shared" ref="S79" si="229">W78</f>
        <v>36</v>
      </c>
      <c r="T79" s="287">
        <f t="shared" ref="T79:AR79" si="230">X78</f>
        <v>37</v>
      </c>
      <c r="U79" s="298">
        <f t="shared" si="230"/>
        <v>36</v>
      </c>
      <c r="V79" s="866">
        <f t="shared" si="230"/>
        <v>37</v>
      </c>
      <c r="W79" s="288">
        <f t="shared" si="230"/>
        <v>37</v>
      </c>
      <c r="X79" s="286">
        <f t="shared" si="230"/>
        <v>37</v>
      </c>
      <c r="Y79" s="298">
        <f t="shared" si="230"/>
        <v>36</v>
      </c>
      <c r="Z79" s="286">
        <f t="shared" si="230"/>
        <v>36</v>
      </c>
      <c r="AA79" s="866">
        <f t="shared" si="230"/>
        <v>35</v>
      </c>
      <c r="AB79" s="288">
        <f t="shared" si="230"/>
        <v>35</v>
      </c>
      <c r="AC79" s="286">
        <f t="shared" si="230"/>
        <v>0</v>
      </c>
      <c r="AD79" s="298">
        <f t="shared" si="230"/>
        <v>0</v>
      </c>
      <c r="AE79" s="286">
        <f t="shared" si="230"/>
        <v>0</v>
      </c>
      <c r="AF79" s="298">
        <f t="shared" si="230"/>
        <v>0</v>
      </c>
      <c r="AG79" s="1170">
        <f t="shared" si="230"/>
        <v>0</v>
      </c>
      <c r="AH79" s="286">
        <f t="shared" si="230"/>
        <v>0</v>
      </c>
      <c r="AI79" s="287">
        <f t="shared" si="230"/>
        <v>0</v>
      </c>
      <c r="AJ79" s="1170">
        <f t="shared" si="230"/>
        <v>0</v>
      </c>
      <c r="AK79" s="286">
        <f t="shared" si="230"/>
        <v>0</v>
      </c>
      <c r="AL79" s="286">
        <f t="shared" si="230"/>
        <v>0</v>
      </c>
      <c r="AM79" s="286">
        <f t="shared" si="230"/>
        <v>0</v>
      </c>
      <c r="AN79" s="287">
        <f t="shared" si="230"/>
        <v>0</v>
      </c>
      <c r="AO79" s="298">
        <f t="shared" si="230"/>
        <v>0</v>
      </c>
      <c r="AP79" s="287">
        <f t="shared" si="230"/>
        <v>0</v>
      </c>
      <c r="AQ79" s="288">
        <f t="shared" si="230"/>
        <v>0</v>
      </c>
      <c r="AR79" s="286">
        <f t="shared" si="230"/>
        <v>0</v>
      </c>
      <c r="AS79" s="286"/>
      <c r="AT79" s="286"/>
      <c r="AU79" s="286"/>
      <c r="AV79" s="286"/>
      <c r="AW79" s="286"/>
      <c r="AX79" s="286"/>
      <c r="AY79" s="286"/>
      <c r="AZ79" s="285"/>
      <c r="BA79" s="1284"/>
      <c r="BB79" s="935"/>
      <c r="BC79" s="868">
        <f>SUM(J79:AW79)</f>
        <v>678</v>
      </c>
      <c r="BD79" s="853"/>
      <c r="BL79" s="385">
        <f>BP78</f>
        <v>0</v>
      </c>
      <c r="BM79" s="385">
        <f>SUM(S79:BG79)</f>
        <v>1040</v>
      </c>
    </row>
    <row r="80" spans="1:65" ht="27" customHeight="1">
      <c r="A80" s="2492"/>
      <c r="B80" s="2493"/>
      <c r="C80" s="2493"/>
      <c r="D80" s="2493"/>
      <c r="E80" s="2494"/>
      <c r="F80" s="2444"/>
      <c r="G80" s="869" t="s">
        <v>53</v>
      </c>
      <c r="H80" s="1227">
        <v>32</v>
      </c>
      <c r="I80" s="314">
        <v>32</v>
      </c>
      <c r="J80" s="245">
        <f t="shared" ref="J80" si="231">N78</f>
        <v>30</v>
      </c>
      <c r="K80" s="247">
        <f t="shared" ref="K80" si="232">O78</f>
        <v>33</v>
      </c>
      <c r="L80" s="246">
        <f t="shared" ref="L80" si="233">P78</f>
        <v>37</v>
      </c>
      <c r="M80" s="245">
        <f t="shared" ref="M80" si="234">Q78</f>
        <v>36</v>
      </c>
      <c r="N80" s="1776">
        <f t="shared" ref="N80" si="235">R78</f>
        <v>36</v>
      </c>
      <c r="O80" s="245">
        <f t="shared" ref="O80" si="236">S78</f>
        <v>37</v>
      </c>
      <c r="P80" s="247">
        <f t="shared" ref="P80" si="237">T78</f>
        <v>37</v>
      </c>
      <c r="Q80" s="387">
        <f t="shared" ref="Q80" si="238">U78</f>
        <v>36</v>
      </c>
      <c r="R80" s="244">
        <f t="shared" ref="R80" si="239">V78</f>
        <v>34</v>
      </c>
      <c r="S80" s="1823">
        <f t="shared" ref="S80" si="240">W78</f>
        <v>36</v>
      </c>
      <c r="T80" s="245">
        <f t="shared" ref="T80:AU80" si="241">X78</f>
        <v>37</v>
      </c>
      <c r="U80" s="247">
        <f t="shared" si="241"/>
        <v>36</v>
      </c>
      <c r="V80" s="387">
        <f t="shared" si="241"/>
        <v>37</v>
      </c>
      <c r="W80" s="244">
        <f t="shared" si="241"/>
        <v>37</v>
      </c>
      <c r="X80" s="246">
        <f t="shared" si="241"/>
        <v>37</v>
      </c>
      <c r="Y80" s="247">
        <f t="shared" si="241"/>
        <v>36</v>
      </c>
      <c r="Z80" s="246">
        <f t="shared" si="241"/>
        <v>36</v>
      </c>
      <c r="AA80" s="387">
        <f t="shared" si="241"/>
        <v>35</v>
      </c>
      <c r="AB80" s="244">
        <f t="shared" si="241"/>
        <v>35</v>
      </c>
      <c r="AC80" s="246">
        <f t="shared" si="241"/>
        <v>0</v>
      </c>
      <c r="AD80" s="247">
        <f t="shared" si="241"/>
        <v>0</v>
      </c>
      <c r="AE80" s="246">
        <f t="shared" si="241"/>
        <v>0</v>
      </c>
      <c r="AF80" s="247">
        <f t="shared" si="241"/>
        <v>0</v>
      </c>
      <c r="AG80" s="420">
        <f t="shared" si="241"/>
        <v>0</v>
      </c>
      <c r="AH80" s="246">
        <f t="shared" si="241"/>
        <v>0</v>
      </c>
      <c r="AI80" s="245">
        <f t="shared" si="241"/>
        <v>0</v>
      </c>
      <c r="AJ80" s="420">
        <f t="shared" si="241"/>
        <v>0</v>
      </c>
      <c r="AK80" s="246">
        <f t="shared" si="241"/>
        <v>0</v>
      </c>
      <c r="AL80" s="246">
        <f t="shared" si="241"/>
        <v>0</v>
      </c>
      <c r="AM80" s="246">
        <f t="shared" si="241"/>
        <v>0</v>
      </c>
      <c r="AN80" s="245">
        <f t="shared" si="241"/>
        <v>0</v>
      </c>
      <c r="AO80" s="247">
        <f t="shared" si="241"/>
        <v>0</v>
      </c>
      <c r="AP80" s="245">
        <f t="shared" si="241"/>
        <v>0</v>
      </c>
      <c r="AQ80" s="244">
        <f t="shared" si="241"/>
        <v>0</v>
      </c>
      <c r="AR80" s="246">
        <f t="shared" si="241"/>
        <v>0</v>
      </c>
      <c r="AS80" s="246">
        <f t="shared" si="241"/>
        <v>0</v>
      </c>
      <c r="AT80" s="246">
        <f t="shared" si="241"/>
        <v>0</v>
      </c>
      <c r="AU80" s="246">
        <f t="shared" si="241"/>
        <v>0</v>
      </c>
      <c r="AV80" s="246">
        <f>AZ78</f>
        <v>0</v>
      </c>
      <c r="AW80" s="246"/>
      <c r="AX80" s="246"/>
      <c r="AY80" s="341"/>
      <c r="AZ80" s="343"/>
      <c r="BA80" s="1285"/>
      <c r="BB80" s="384"/>
      <c r="BC80" s="877">
        <f>SUM(J80:AW80)</f>
        <v>678</v>
      </c>
      <c r="BD80" s="853"/>
      <c r="BM80" s="385">
        <f>SUM(S80:BG80)</f>
        <v>1040</v>
      </c>
    </row>
    <row r="81" spans="1:65" ht="24.75" customHeight="1">
      <c r="A81" s="2445"/>
      <c r="B81" s="2446"/>
      <c r="C81" s="2451" t="s">
        <v>43</v>
      </c>
      <c r="D81" s="2451"/>
      <c r="E81" s="2452"/>
      <c r="F81" s="2453"/>
      <c r="G81" s="2451"/>
      <c r="H81" s="1229"/>
      <c r="I81" s="1233">
        <f t="shared" ref="I81" si="242">H81+I80-I79</f>
        <v>0</v>
      </c>
      <c r="J81" s="318">
        <f t="shared" ref="J81" si="243">I81+J80-J79</f>
        <v>0</v>
      </c>
      <c r="K81" s="318">
        <f t="shared" ref="K81" si="244">J81+K80-K79</f>
        <v>0</v>
      </c>
      <c r="L81" s="318">
        <f t="shared" ref="L81" si="245">K81+L80-L79</f>
        <v>0</v>
      </c>
      <c r="M81" s="1714">
        <f t="shared" ref="M81" si="246">L81+M80-M79</f>
        <v>0</v>
      </c>
      <c r="N81" s="1777">
        <f t="shared" ref="N81" si="247">M81+N80-N79</f>
        <v>0</v>
      </c>
      <c r="O81" s="255">
        <f t="shared" ref="O81" si="248">N81+O80-O79</f>
        <v>0</v>
      </c>
      <c r="P81" s="257">
        <f t="shared" ref="P81" si="249">O81+P80-P79</f>
        <v>0</v>
      </c>
      <c r="Q81" s="1117">
        <f t="shared" ref="Q81" si="250">P81+Q80-Q79</f>
        <v>0</v>
      </c>
      <c r="R81" s="258">
        <f t="shared" ref="R81" si="251">Q81+R80-R79</f>
        <v>0</v>
      </c>
      <c r="S81" s="1824">
        <f t="shared" ref="S81" si="252">R81+S80-S79</f>
        <v>0</v>
      </c>
      <c r="T81" s="255">
        <f t="shared" ref="T81" si="253">S81+T80-T79</f>
        <v>0</v>
      </c>
      <c r="U81" s="257">
        <f t="shared" ref="U81" si="254">T81+U80-U79</f>
        <v>0</v>
      </c>
      <c r="V81" s="1117">
        <f t="shared" ref="V81" si="255">U81+V80-V79</f>
        <v>0</v>
      </c>
      <c r="W81" s="258">
        <f t="shared" ref="W81" si="256">V81+W80-W79</f>
        <v>0</v>
      </c>
      <c r="X81" s="256">
        <f t="shared" ref="X81" si="257">W81+X80-X79</f>
        <v>0</v>
      </c>
      <c r="Y81" s="257">
        <f t="shared" ref="Y81" si="258">X81+Y80-Y79</f>
        <v>0</v>
      </c>
      <c r="Z81" s="256">
        <f t="shared" ref="Z81" si="259">Y81+Z80-Z79</f>
        <v>0</v>
      </c>
      <c r="AA81" s="1117">
        <f t="shared" ref="AA81" si="260">Z81+AA80-AA79</f>
        <v>0</v>
      </c>
      <c r="AB81" s="258">
        <f t="shared" ref="AB81" si="261">AA81+AB80-AB79</f>
        <v>0</v>
      </c>
      <c r="AC81" s="256">
        <f t="shared" ref="AC81" si="262">AB81+AC80-AC79</f>
        <v>0</v>
      </c>
      <c r="AD81" s="257">
        <f t="shared" ref="AD81" si="263">AC81+AD80-AD79</f>
        <v>0</v>
      </c>
      <c r="AE81" s="256">
        <f t="shared" ref="AE81" si="264">AD81+AE80-AE79</f>
        <v>0</v>
      </c>
      <c r="AF81" s="257">
        <f t="shared" ref="AF81" si="265">AE81+AF80-AF79</f>
        <v>0</v>
      </c>
      <c r="AG81" s="1171">
        <f t="shared" ref="AG81" si="266">AF81+AG80-AG79</f>
        <v>0</v>
      </c>
      <c r="AH81" s="256">
        <f t="shared" ref="AH81" si="267">AG81+AH80-AH79</f>
        <v>0</v>
      </c>
      <c r="AI81" s="255">
        <f t="shared" ref="AI81" si="268">AH81+AI80-AI79</f>
        <v>0</v>
      </c>
      <c r="AJ81" s="1171">
        <f t="shared" ref="AJ81" si="269">AI81+AJ80-AJ79</f>
        <v>0</v>
      </c>
      <c r="AK81" s="256"/>
      <c r="AL81" s="871"/>
      <c r="AM81" s="871"/>
      <c r="AN81" s="872"/>
      <c r="AO81" s="873"/>
      <c r="AP81" s="872"/>
      <c r="AQ81" s="892"/>
      <c r="AR81" s="871"/>
      <c r="AS81" s="871"/>
      <c r="AT81" s="871"/>
      <c r="AU81" s="871"/>
      <c r="AV81" s="871"/>
      <c r="AW81" s="871"/>
      <c r="AX81" s="871"/>
      <c r="AY81" s="871"/>
      <c r="AZ81" s="872"/>
      <c r="BA81" s="1295"/>
      <c r="BB81" s="936">
        <f t="shared" ref="BB81:BK81" si="270">BA81+BB80-BB79</f>
        <v>0</v>
      </c>
      <c r="BC81" s="937">
        <f t="shared" si="270"/>
        <v>0</v>
      </c>
      <c r="BD81" s="853">
        <f t="shared" si="270"/>
        <v>0</v>
      </c>
      <c r="BE81" s="385">
        <f t="shared" si="270"/>
        <v>0</v>
      </c>
      <c r="BF81" s="385">
        <f t="shared" si="270"/>
        <v>0</v>
      </c>
      <c r="BG81" s="385">
        <f t="shared" si="270"/>
        <v>0</v>
      </c>
      <c r="BH81" s="385">
        <f t="shared" si="270"/>
        <v>0</v>
      </c>
      <c r="BI81" s="385">
        <f t="shared" si="270"/>
        <v>0</v>
      </c>
      <c r="BJ81" s="385">
        <f t="shared" si="270"/>
        <v>0</v>
      </c>
      <c r="BK81" s="385">
        <f t="shared" si="270"/>
        <v>0</v>
      </c>
    </row>
    <row r="82" spans="1:65" ht="26.25" customHeight="1">
      <c r="A82" s="2447"/>
      <c r="B82" s="2448"/>
      <c r="C82" s="2454" t="s">
        <v>179</v>
      </c>
      <c r="D82" s="2455"/>
      <c r="E82" s="2456"/>
      <c r="F82" s="2447"/>
      <c r="G82" s="2533"/>
      <c r="H82" s="1573">
        <v>33</v>
      </c>
      <c r="I82" s="1236">
        <v>33</v>
      </c>
      <c r="J82" s="876">
        <v>32</v>
      </c>
      <c r="K82" s="315">
        <v>32</v>
      </c>
      <c r="L82" s="246">
        <f>N78</f>
        <v>30</v>
      </c>
      <c r="M82" s="245">
        <f t="shared" ref="M82" si="271">O78</f>
        <v>33</v>
      </c>
      <c r="N82" s="1763">
        <f t="shared" ref="N82" si="272">P78</f>
        <v>37</v>
      </c>
      <c r="O82" s="245">
        <f t="shared" ref="O82" si="273">Q78</f>
        <v>36</v>
      </c>
      <c r="P82" s="366">
        <f t="shared" ref="P82" si="274">R78</f>
        <v>36</v>
      </c>
      <c r="Q82" s="1103">
        <f t="shared" ref="Q82" si="275">S78</f>
        <v>37</v>
      </c>
      <c r="R82" s="364">
        <f t="shared" ref="R82" si="276">T78</f>
        <v>37</v>
      </c>
      <c r="S82" s="1825">
        <f t="shared" ref="S82" si="277">U78</f>
        <v>36</v>
      </c>
      <c r="T82" s="1104">
        <f t="shared" ref="T82" si="278">V78</f>
        <v>34</v>
      </c>
      <c r="U82" s="366">
        <f t="shared" ref="U82" si="279">W78</f>
        <v>36</v>
      </c>
      <c r="V82" s="1103">
        <f t="shared" ref="V82" si="280">X78</f>
        <v>37</v>
      </c>
      <c r="W82" s="364">
        <f t="shared" ref="W82" si="281">Y78</f>
        <v>36</v>
      </c>
      <c r="X82" s="365">
        <f t="shared" ref="X82" si="282">Z78</f>
        <v>37</v>
      </c>
      <c r="Y82" s="366">
        <f t="shared" ref="Y82" si="283">AA78</f>
        <v>37</v>
      </c>
      <c r="Z82" s="365">
        <f t="shared" ref="Z82" si="284">AB78</f>
        <v>37</v>
      </c>
      <c r="AA82" s="1103">
        <f t="shared" ref="AA82" si="285">AC78</f>
        <v>36</v>
      </c>
      <c r="AB82" s="364">
        <f t="shared" ref="AB82" si="286">AD78</f>
        <v>36</v>
      </c>
      <c r="AC82" s="365">
        <f t="shared" ref="AC82" si="287">AE78</f>
        <v>35</v>
      </c>
      <c r="AD82" s="366">
        <f t="shared" ref="AD82" si="288">AF78</f>
        <v>35</v>
      </c>
      <c r="AE82" s="365">
        <f t="shared" ref="AE82" si="289">AG78</f>
        <v>0</v>
      </c>
      <c r="AF82" s="366">
        <f t="shared" ref="AF82" si="290">AH78</f>
        <v>0</v>
      </c>
      <c r="AG82" s="590">
        <f t="shared" ref="AG82" si="291">AI78</f>
        <v>0</v>
      </c>
      <c r="AH82" s="365">
        <f t="shared" ref="AH82" si="292">AJ78</f>
        <v>0</v>
      </c>
      <c r="AI82" s="1104">
        <f t="shared" ref="AI82" si="293">AK78</f>
        <v>0</v>
      </c>
      <c r="AJ82" s="590">
        <f t="shared" ref="AJ82" si="294">AL78</f>
        <v>0</v>
      </c>
      <c r="AK82" s="365">
        <f t="shared" ref="AK82" si="295">AM78</f>
        <v>0</v>
      </c>
      <c r="AL82" s="359">
        <f t="shared" ref="AL82" si="296">AN78</f>
        <v>0</v>
      </c>
      <c r="AM82" s="359">
        <f t="shared" ref="AM82" si="297">AO78</f>
        <v>0</v>
      </c>
      <c r="AN82" s="358">
        <f t="shared" ref="AN82" si="298">AP78</f>
        <v>0</v>
      </c>
      <c r="AO82" s="361"/>
      <c r="AP82" s="358"/>
      <c r="AQ82" s="362"/>
      <c r="AR82" s="359"/>
      <c r="AS82" s="359"/>
      <c r="AT82" s="359"/>
      <c r="AU82" s="359"/>
      <c r="AV82" s="359"/>
      <c r="AW82" s="359"/>
      <c r="AX82" s="359"/>
      <c r="AY82" s="359"/>
      <c r="AZ82" s="358"/>
      <c r="BA82" s="1287"/>
      <c r="BB82" s="355"/>
      <c r="BC82" s="901"/>
      <c r="BD82" s="853"/>
    </row>
    <row r="83" spans="1:65" ht="26.25" customHeight="1" thickBot="1">
      <c r="A83" s="2421"/>
      <c r="B83" s="2449"/>
      <c r="C83" s="2458" t="s">
        <v>41</v>
      </c>
      <c r="D83" s="2459"/>
      <c r="E83" s="2460"/>
      <c r="F83" s="2461"/>
      <c r="G83" s="2459"/>
      <c r="H83" s="1572">
        <v>65</v>
      </c>
      <c r="I83" s="1235">
        <f t="shared" ref="I83" si="299">H83+I79-I82</f>
        <v>64</v>
      </c>
      <c r="J83" s="883">
        <f t="shared" ref="J83" si="300">I83+J79-J82</f>
        <v>62</v>
      </c>
      <c r="K83" s="340">
        <f t="shared" ref="K83" si="301">J83+K79-K82</f>
        <v>63</v>
      </c>
      <c r="L83" s="339">
        <f t="shared" ref="L83" si="302">K83+L79-L82</f>
        <v>70</v>
      </c>
      <c r="M83" s="1108">
        <f t="shared" ref="M83" si="303">L83+M79-M82</f>
        <v>73</v>
      </c>
      <c r="N83" s="1760">
        <f t="shared" ref="N83" si="304">M83+N79-N82</f>
        <v>72</v>
      </c>
      <c r="O83" s="1108">
        <f t="shared" ref="O83" si="305">N83+O79-O82</f>
        <v>73</v>
      </c>
      <c r="P83" s="340">
        <f t="shared" ref="P83" si="306">O83+P79-P82</f>
        <v>74</v>
      </c>
      <c r="Q83" s="1107">
        <f t="shared" ref="Q83" si="307">P83+Q79-Q82</f>
        <v>73</v>
      </c>
      <c r="R83" s="338">
        <f t="shared" ref="R83" si="308">Q83+R79-R82</f>
        <v>70</v>
      </c>
      <c r="S83" s="1826">
        <f t="shared" ref="S83" si="309">R83+S79-S82</f>
        <v>70</v>
      </c>
      <c r="T83" s="1108">
        <f t="shared" ref="T83" si="310">S83+T79-T82</f>
        <v>73</v>
      </c>
      <c r="U83" s="340">
        <f t="shared" ref="U83" si="311">T83+U79-U82</f>
        <v>73</v>
      </c>
      <c r="V83" s="1107">
        <f t="shared" ref="V83" si="312">U83+V79-V82</f>
        <v>73</v>
      </c>
      <c r="W83" s="338">
        <f t="shared" ref="W83" si="313">V83+W79-W82</f>
        <v>74</v>
      </c>
      <c r="X83" s="339">
        <f t="shared" ref="X83" si="314">W83+X79-X82</f>
        <v>74</v>
      </c>
      <c r="Y83" s="340">
        <f t="shared" ref="Y83" si="315">X83+Y79-Y82</f>
        <v>73</v>
      </c>
      <c r="Z83" s="339">
        <f t="shared" ref="Z83" si="316">Y83+Z79-Z82</f>
        <v>72</v>
      </c>
      <c r="AA83" s="1107">
        <f t="shared" ref="AA83" si="317">Z83+AA79-AA82</f>
        <v>71</v>
      </c>
      <c r="AB83" s="338">
        <f t="shared" ref="AB83" si="318">AA83+AB79-AB82</f>
        <v>70</v>
      </c>
      <c r="AC83" s="339">
        <f t="shared" ref="AC83" si="319">AB83+AC79-AC82</f>
        <v>35</v>
      </c>
      <c r="AD83" s="340">
        <f t="shared" ref="AD83" si="320">AC83+AD79-AD82</f>
        <v>0</v>
      </c>
      <c r="AE83" s="339">
        <f t="shared" ref="AE83" si="321">AD83+AE79-AE82</f>
        <v>0</v>
      </c>
      <c r="AF83" s="340">
        <f t="shared" ref="AF83" si="322">AE83+AF79-AF82</f>
        <v>0</v>
      </c>
      <c r="AG83" s="1172">
        <f t="shared" ref="AG83" si="323">AF83+AG79-AG82</f>
        <v>0</v>
      </c>
      <c r="AH83" s="339">
        <f t="shared" ref="AH83" si="324">AG83+AH79-AH82</f>
        <v>0</v>
      </c>
      <c r="AI83" s="1108"/>
      <c r="AJ83" s="1172"/>
      <c r="AK83" s="339"/>
      <c r="AL83" s="884"/>
      <c r="AM83" s="884"/>
      <c r="AN83" s="885"/>
      <c r="AO83" s="886"/>
      <c r="AP83" s="885"/>
      <c r="AQ83" s="894"/>
      <c r="AR83" s="884"/>
      <c r="AS83" s="912"/>
      <c r="AT83" s="884"/>
      <c r="AU83" s="884"/>
      <c r="AV83" s="884"/>
      <c r="AW83" s="884"/>
      <c r="AX83" s="884"/>
      <c r="AY83" s="884"/>
      <c r="AZ83" s="885"/>
      <c r="BA83" s="1289"/>
      <c r="BB83" s="384">
        <f t="shared" ref="BB83:BK83" si="325">BA83+BB79-BB82</f>
        <v>0</v>
      </c>
      <c r="BC83" s="938"/>
      <c r="BD83" s="853">
        <f t="shared" si="325"/>
        <v>0</v>
      </c>
      <c r="BE83" s="385">
        <f t="shared" si="325"/>
        <v>0</v>
      </c>
      <c r="BF83" s="385">
        <f t="shared" si="325"/>
        <v>0</v>
      </c>
      <c r="BG83" s="385">
        <f t="shared" si="325"/>
        <v>0</v>
      </c>
      <c r="BH83" s="385">
        <f t="shared" si="325"/>
        <v>0</v>
      </c>
      <c r="BI83" s="385">
        <f t="shared" si="325"/>
        <v>0</v>
      </c>
      <c r="BJ83" s="385">
        <f t="shared" si="325"/>
        <v>0</v>
      </c>
      <c r="BK83" s="385">
        <f t="shared" si="325"/>
        <v>0</v>
      </c>
    </row>
    <row r="84" spans="1:65" ht="26.25" customHeight="1">
      <c r="A84" s="2558" t="s">
        <v>192</v>
      </c>
      <c r="B84" s="2559"/>
      <c r="C84" s="2559"/>
      <c r="D84" s="2559"/>
      <c r="E84" s="2560"/>
      <c r="F84" s="2442"/>
      <c r="G84" s="856" t="s">
        <v>49</v>
      </c>
      <c r="H84" s="1531">
        <v>13</v>
      </c>
      <c r="I84" s="1232">
        <v>10</v>
      </c>
      <c r="J84" s="562">
        <v>10</v>
      </c>
      <c r="K84" s="482">
        <v>10</v>
      </c>
      <c r="L84" s="480">
        <v>12</v>
      </c>
      <c r="M84" s="481">
        <v>13</v>
      </c>
      <c r="N84" s="1778">
        <v>16</v>
      </c>
      <c r="O84" s="427">
        <v>13</v>
      </c>
      <c r="P84" s="567">
        <v>11</v>
      </c>
      <c r="Q84" s="571">
        <v>10</v>
      </c>
      <c r="R84" s="569">
        <v>12</v>
      </c>
      <c r="S84" s="1827">
        <v>0</v>
      </c>
      <c r="T84" s="566">
        <v>0</v>
      </c>
      <c r="U84" s="567">
        <v>0</v>
      </c>
      <c r="V84" s="571">
        <v>0</v>
      </c>
      <c r="W84" s="569">
        <v>0</v>
      </c>
      <c r="X84" s="568">
        <v>6</v>
      </c>
      <c r="Y84" s="567">
        <v>0</v>
      </c>
      <c r="Z84" s="568">
        <v>0</v>
      </c>
      <c r="AA84" s="1721">
        <v>0</v>
      </c>
      <c r="AB84" s="569">
        <v>0</v>
      </c>
      <c r="AC84" s="568">
        <v>10</v>
      </c>
      <c r="AD84" s="567">
        <v>13</v>
      </c>
      <c r="AE84" s="568">
        <v>14</v>
      </c>
      <c r="AF84" s="483">
        <v>14</v>
      </c>
      <c r="AG84" s="570"/>
      <c r="AH84" s="568"/>
      <c r="AI84" s="566"/>
      <c r="AJ84" s="570"/>
      <c r="AK84" s="568"/>
      <c r="AL84" s="293"/>
      <c r="AM84" s="293"/>
      <c r="AN84" s="292"/>
      <c r="AO84" s="295"/>
      <c r="AP84" s="292"/>
      <c r="AQ84" s="296"/>
      <c r="AR84" s="293"/>
      <c r="AS84" s="293"/>
      <c r="AT84" s="293"/>
      <c r="AU84" s="293"/>
      <c r="AV84" s="293"/>
      <c r="AW84" s="293"/>
      <c r="AX84" s="293"/>
      <c r="AY84" s="293"/>
      <c r="AZ84" s="292"/>
      <c r="BA84" s="1283"/>
      <c r="BB84" s="417"/>
      <c r="BC84" s="934">
        <f>SUM(L84:AW84)</f>
        <v>144</v>
      </c>
      <c r="BD84" s="853"/>
      <c r="BM84" s="385">
        <f>SUM(X84:BK84)</f>
        <v>201</v>
      </c>
    </row>
    <row r="85" spans="1:65" ht="26.25" customHeight="1">
      <c r="A85" s="2561"/>
      <c r="B85" s="2562"/>
      <c r="C85" s="2562"/>
      <c r="D85" s="2562"/>
      <c r="E85" s="2563"/>
      <c r="F85" s="2443"/>
      <c r="G85" s="865" t="s">
        <v>48</v>
      </c>
      <c r="H85" s="1170"/>
      <c r="I85" s="1237">
        <v>13</v>
      </c>
      <c r="J85" s="287">
        <v>23</v>
      </c>
      <c r="K85" s="298">
        <v>39</v>
      </c>
      <c r="L85" s="286"/>
      <c r="M85" s="287"/>
      <c r="N85" s="1756"/>
      <c r="O85" s="287"/>
      <c r="P85" s="298">
        <v>0</v>
      </c>
      <c r="Q85" s="866">
        <v>0</v>
      </c>
      <c r="R85" s="288">
        <v>0</v>
      </c>
      <c r="S85" s="1807">
        <v>0</v>
      </c>
      <c r="T85" s="287">
        <v>6</v>
      </c>
      <c r="U85" s="298">
        <v>0</v>
      </c>
      <c r="V85" s="866">
        <v>0</v>
      </c>
      <c r="W85" s="288">
        <v>0</v>
      </c>
      <c r="X85" s="286">
        <v>0</v>
      </c>
      <c r="Y85" s="298">
        <v>23</v>
      </c>
      <c r="Z85" s="286">
        <v>28</v>
      </c>
      <c r="AA85" s="866"/>
      <c r="AB85" s="288"/>
      <c r="AC85" s="286"/>
      <c r="AD85" s="298"/>
      <c r="AE85" s="286"/>
      <c r="AF85" s="298"/>
      <c r="AG85" s="1170"/>
      <c r="AH85" s="286"/>
      <c r="AI85" s="287"/>
      <c r="AJ85" s="1170"/>
      <c r="AK85" s="286"/>
      <c r="AL85" s="286"/>
      <c r="AM85" s="286"/>
      <c r="AN85" s="287"/>
      <c r="AO85" s="298"/>
      <c r="AP85" s="287"/>
      <c r="AQ85" s="288"/>
      <c r="AR85" s="286"/>
      <c r="AS85" s="286"/>
      <c r="AT85" s="286"/>
      <c r="AU85" s="286"/>
      <c r="AV85" s="286"/>
      <c r="AW85" s="286"/>
      <c r="AX85" s="286"/>
      <c r="AY85" s="286"/>
      <c r="AZ85" s="287"/>
      <c r="BA85" s="1296"/>
      <c r="BB85" s="935"/>
      <c r="BC85" s="868">
        <f>SUM(J85:AW85)</f>
        <v>119</v>
      </c>
      <c r="BD85" s="853"/>
      <c r="BL85" s="385">
        <f>BP84</f>
        <v>0</v>
      </c>
      <c r="BM85" s="385">
        <f>SUM(S85:BG85)</f>
        <v>176</v>
      </c>
    </row>
    <row r="86" spans="1:65" ht="26.25" customHeight="1">
      <c r="A86" s="2561"/>
      <c r="B86" s="2562"/>
      <c r="C86" s="2562"/>
      <c r="D86" s="2562"/>
      <c r="E86" s="2563"/>
      <c r="F86" s="2443"/>
      <c r="G86" s="939" t="s">
        <v>193</v>
      </c>
      <c r="H86" s="2093">
        <v>13</v>
      </c>
      <c r="I86" s="943">
        <v>23</v>
      </c>
      <c r="J86" s="943">
        <v>39</v>
      </c>
      <c r="K86" s="943"/>
      <c r="L86" s="943"/>
      <c r="M86" s="941"/>
      <c r="N86" s="1779"/>
      <c r="O86" s="943">
        <v>0</v>
      </c>
      <c r="P86" s="943">
        <v>0</v>
      </c>
      <c r="Q86" s="941">
        <v>0</v>
      </c>
      <c r="R86" s="942">
        <v>0</v>
      </c>
      <c r="S86" s="1828">
        <v>6</v>
      </c>
      <c r="T86" s="943">
        <v>0</v>
      </c>
      <c r="U86" s="943">
        <v>0</v>
      </c>
      <c r="V86" s="941">
        <v>0</v>
      </c>
      <c r="W86" s="942">
        <v>0</v>
      </c>
      <c r="X86" s="943">
        <v>51</v>
      </c>
      <c r="Y86" s="943"/>
      <c r="Z86" s="943"/>
      <c r="AA86" s="941"/>
      <c r="AB86" s="942"/>
      <c r="AC86" s="943"/>
      <c r="AD86" s="940"/>
      <c r="AE86" s="943"/>
      <c r="AF86" s="940">
        <f t="shared" ref="AF86:AH86" si="326">AK84</f>
        <v>0</v>
      </c>
      <c r="AG86" s="1173">
        <f t="shared" si="326"/>
        <v>0</v>
      </c>
      <c r="AH86" s="943">
        <f t="shared" si="326"/>
        <v>0</v>
      </c>
      <c r="AI86" s="941"/>
      <c r="AJ86" s="1173"/>
      <c r="AK86" s="943"/>
      <c r="AL86" s="943"/>
      <c r="AM86" s="943"/>
      <c r="AN86" s="941"/>
      <c r="AO86" s="940"/>
      <c r="AP86" s="941">
        <f t="shared" ref="AP86:AR86" si="327">AU84</f>
        <v>0</v>
      </c>
      <c r="AQ86" s="942">
        <f t="shared" si="327"/>
        <v>0</v>
      </c>
      <c r="AR86" s="943">
        <f t="shared" si="327"/>
        <v>0</v>
      </c>
      <c r="AS86" s="943"/>
      <c r="AT86" s="943"/>
      <c r="AU86" s="943"/>
      <c r="AV86" s="943"/>
      <c r="AW86" s="943"/>
      <c r="AX86" s="943"/>
      <c r="AY86" s="943"/>
      <c r="AZ86" s="941"/>
      <c r="BA86" s="1297"/>
      <c r="BB86" s="944"/>
      <c r="BC86" s="945">
        <f>SUM(I86:AW86)</f>
        <v>119</v>
      </c>
      <c r="BD86" s="853"/>
      <c r="BM86" s="385">
        <f>SUM(R86:BJ86)</f>
        <v>176</v>
      </c>
    </row>
    <row r="87" spans="1:65" ht="26.25" hidden="1" customHeight="1">
      <c r="A87" s="2561"/>
      <c r="B87" s="2562"/>
      <c r="C87" s="2562"/>
      <c r="D87" s="2562"/>
      <c r="E87" s="2563"/>
      <c r="F87" s="2443"/>
      <c r="G87" s="869" t="s">
        <v>194</v>
      </c>
      <c r="H87" s="590"/>
      <c r="I87" s="365"/>
      <c r="J87" s="1104"/>
      <c r="K87" s="247"/>
      <c r="L87" s="246"/>
      <c r="M87" s="245"/>
      <c r="N87" s="1776"/>
      <c r="O87" s="1104"/>
      <c r="P87" s="366"/>
      <c r="Q87" s="1103"/>
      <c r="R87" s="364"/>
      <c r="S87" s="1825"/>
      <c r="T87" s="1104"/>
      <c r="U87" s="366"/>
      <c r="V87" s="1103"/>
      <c r="W87" s="364"/>
      <c r="X87" s="365"/>
      <c r="Y87" s="366"/>
      <c r="Z87" s="365"/>
      <c r="AA87" s="1103"/>
      <c r="AB87" s="364"/>
      <c r="AC87" s="365"/>
      <c r="AD87" s="366"/>
      <c r="AE87" s="365"/>
      <c r="AF87" s="366"/>
      <c r="AG87" s="590"/>
      <c r="AH87" s="365"/>
      <c r="AI87" s="1104"/>
      <c r="AJ87" s="590"/>
      <c r="AK87" s="365"/>
      <c r="AL87" s="365"/>
      <c r="AM87" s="365"/>
      <c r="AN87" s="1104"/>
      <c r="AO87" s="366"/>
      <c r="AP87" s="1104"/>
      <c r="AQ87" s="364"/>
      <c r="AR87" s="365"/>
      <c r="AS87" s="365"/>
      <c r="AT87" s="365"/>
      <c r="AU87" s="365"/>
      <c r="AV87" s="365"/>
      <c r="AW87" s="365"/>
      <c r="AX87" s="365"/>
      <c r="AY87" s="365"/>
      <c r="AZ87" s="1104"/>
      <c r="BA87" s="1294"/>
      <c r="BB87" s="355"/>
      <c r="BC87" s="901"/>
      <c r="BD87" s="853"/>
    </row>
    <row r="88" spans="1:65" ht="26.25" customHeight="1">
      <c r="A88" s="2564"/>
      <c r="B88" s="2565"/>
      <c r="C88" s="2565"/>
      <c r="D88" s="2565"/>
      <c r="E88" s="2566"/>
      <c r="F88" s="2444"/>
      <c r="G88" s="869" t="s">
        <v>53</v>
      </c>
      <c r="H88" s="420"/>
      <c r="I88" s="246">
        <v>62</v>
      </c>
      <c r="J88" s="245"/>
      <c r="K88" s="346"/>
      <c r="L88" s="345"/>
      <c r="M88" s="347"/>
      <c r="N88" s="1757">
        <v>0</v>
      </c>
      <c r="O88" s="245">
        <v>0</v>
      </c>
      <c r="P88" s="247">
        <v>0</v>
      </c>
      <c r="Q88" s="387">
        <v>0</v>
      </c>
      <c r="R88" s="244">
        <v>0</v>
      </c>
      <c r="S88" s="1823">
        <v>6</v>
      </c>
      <c r="T88" s="245">
        <v>0</v>
      </c>
      <c r="U88" s="247">
        <v>0</v>
      </c>
      <c r="V88" s="387">
        <v>0</v>
      </c>
      <c r="W88" s="244">
        <v>0</v>
      </c>
      <c r="X88" s="246">
        <v>51</v>
      </c>
      <c r="Y88" s="247"/>
      <c r="Z88" s="246"/>
      <c r="AA88" s="387"/>
      <c r="AB88" s="244">
        <f t="shared" ref="AB88:AK88" si="328">AG84</f>
        <v>0</v>
      </c>
      <c r="AC88" s="246">
        <f t="shared" si="328"/>
        <v>0</v>
      </c>
      <c r="AD88" s="247">
        <f t="shared" si="328"/>
        <v>0</v>
      </c>
      <c r="AE88" s="246">
        <f t="shared" si="328"/>
        <v>0</v>
      </c>
      <c r="AF88" s="247">
        <f t="shared" si="328"/>
        <v>0</v>
      </c>
      <c r="AG88" s="420">
        <f t="shared" si="328"/>
        <v>0</v>
      </c>
      <c r="AH88" s="246">
        <f t="shared" si="328"/>
        <v>0</v>
      </c>
      <c r="AI88" s="245">
        <f t="shared" si="328"/>
        <v>0</v>
      </c>
      <c r="AJ88" s="420">
        <f t="shared" si="328"/>
        <v>0</v>
      </c>
      <c r="AK88" s="246">
        <f t="shared" si="328"/>
        <v>0</v>
      </c>
      <c r="AL88" s="246">
        <f t="shared" ref="AL88:AU88" si="329">AQ84</f>
        <v>0</v>
      </c>
      <c r="AM88" s="246">
        <f t="shared" si="329"/>
        <v>0</v>
      </c>
      <c r="AN88" s="245">
        <f t="shared" si="329"/>
        <v>0</v>
      </c>
      <c r="AO88" s="247">
        <f t="shared" si="329"/>
        <v>0</v>
      </c>
      <c r="AP88" s="245">
        <f t="shared" si="329"/>
        <v>0</v>
      </c>
      <c r="AQ88" s="244">
        <f t="shared" si="329"/>
        <v>0</v>
      </c>
      <c r="AR88" s="246">
        <f t="shared" si="329"/>
        <v>0</v>
      </c>
      <c r="AS88" s="246">
        <f t="shared" si="329"/>
        <v>0</v>
      </c>
      <c r="AT88" s="246">
        <f t="shared" si="329"/>
        <v>0</v>
      </c>
      <c r="AU88" s="246">
        <f t="shared" si="329"/>
        <v>0</v>
      </c>
      <c r="AV88" s="246">
        <f>BC86</f>
        <v>119</v>
      </c>
      <c r="AW88" s="246"/>
      <c r="AX88" s="246">
        <f>BJ86</f>
        <v>0</v>
      </c>
      <c r="AY88" s="341">
        <f>BJ86</f>
        <v>0</v>
      </c>
      <c r="AZ88" s="343"/>
      <c r="BA88" s="1285"/>
      <c r="BB88" s="384"/>
      <c r="BC88" s="877"/>
      <c r="BD88" s="853"/>
      <c r="BM88" s="385">
        <f>SUM(R88:BJ88)</f>
        <v>176</v>
      </c>
    </row>
    <row r="89" spans="1:65" ht="26.25" customHeight="1">
      <c r="A89" s="2445"/>
      <c r="B89" s="2446"/>
      <c r="C89" s="2451" t="s">
        <v>195</v>
      </c>
      <c r="D89" s="2451"/>
      <c r="E89" s="2452"/>
      <c r="F89" s="2453"/>
      <c r="G89" s="2451"/>
      <c r="H89" s="1171"/>
      <c r="I89" s="256">
        <f t="shared" ref="I89:AG89" si="330">I88+H89-I86</f>
        <v>39</v>
      </c>
      <c r="J89" s="255">
        <f>J88+I89-J86</f>
        <v>0</v>
      </c>
      <c r="K89" s="257">
        <f t="shared" si="330"/>
        <v>0</v>
      </c>
      <c r="L89" s="256">
        <f t="shared" si="330"/>
        <v>0</v>
      </c>
      <c r="M89" s="255">
        <f t="shared" si="330"/>
        <v>0</v>
      </c>
      <c r="N89" s="1777">
        <f t="shared" si="330"/>
        <v>0</v>
      </c>
      <c r="O89" s="255">
        <f t="shared" si="330"/>
        <v>0</v>
      </c>
      <c r="P89" s="257">
        <f t="shared" si="330"/>
        <v>0</v>
      </c>
      <c r="Q89" s="1117">
        <f t="shared" si="330"/>
        <v>0</v>
      </c>
      <c r="R89" s="1727">
        <f t="shared" si="330"/>
        <v>0</v>
      </c>
      <c r="S89" s="1815">
        <f t="shared" si="330"/>
        <v>0</v>
      </c>
      <c r="T89" s="255">
        <f t="shared" si="330"/>
        <v>0</v>
      </c>
      <c r="U89" s="1584">
        <f t="shared" si="330"/>
        <v>0</v>
      </c>
      <c r="V89" s="1117">
        <f t="shared" si="330"/>
        <v>0</v>
      </c>
      <c r="W89" s="258">
        <f t="shared" si="330"/>
        <v>0</v>
      </c>
      <c r="X89" s="256">
        <f t="shared" si="330"/>
        <v>0</v>
      </c>
      <c r="Y89" s="257">
        <f t="shared" si="330"/>
        <v>0</v>
      </c>
      <c r="Z89" s="256">
        <f t="shared" si="330"/>
        <v>0</v>
      </c>
      <c r="AA89" s="1117">
        <f t="shared" si="330"/>
        <v>0</v>
      </c>
      <c r="AB89" s="258">
        <f t="shared" si="330"/>
        <v>0</v>
      </c>
      <c r="AC89" s="256">
        <f t="shared" si="330"/>
        <v>0</v>
      </c>
      <c r="AD89" s="257">
        <f t="shared" si="330"/>
        <v>0</v>
      </c>
      <c r="AE89" s="256">
        <f t="shared" si="330"/>
        <v>0</v>
      </c>
      <c r="AF89" s="257">
        <f t="shared" si="330"/>
        <v>0</v>
      </c>
      <c r="AG89" s="1171">
        <f t="shared" si="330"/>
        <v>0</v>
      </c>
      <c r="AH89" s="256"/>
      <c r="AI89" s="255"/>
      <c r="AJ89" s="1171"/>
      <c r="AK89" s="256"/>
      <c r="AL89" s="871">
        <f t="shared" ref="AL89:AQ89" si="331">AL88+AK89-AL86</f>
        <v>0</v>
      </c>
      <c r="AM89" s="871">
        <f t="shared" si="331"/>
        <v>0</v>
      </c>
      <c r="AN89" s="872">
        <f t="shared" si="331"/>
        <v>0</v>
      </c>
      <c r="AO89" s="873">
        <f t="shared" si="331"/>
        <v>0</v>
      </c>
      <c r="AP89" s="872">
        <f t="shared" si="331"/>
        <v>0</v>
      </c>
      <c r="AQ89" s="892">
        <f t="shared" si="331"/>
        <v>0</v>
      </c>
      <c r="AR89" s="871"/>
      <c r="AS89" s="871"/>
      <c r="AT89" s="871"/>
      <c r="AU89" s="871"/>
      <c r="AV89" s="871">
        <f>AU88+AV88-AV86</f>
        <v>119</v>
      </c>
      <c r="AW89" s="871"/>
      <c r="AX89" s="871">
        <f>AW88+AX88-AX86</f>
        <v>0</v>
      </c>
      <c r="AY89" s="871">
        <f>AW88+AY88-AY86</f>
        <v>0</v>
      </c>
      <c r="AZ89" s="872"/>
      <c r="BA89" s="1295"/>
      <c r="BB89" s="936"/>
      <c r="BC89" s="937"/>
      <c r="BD89" s="853"/>
    </row>
    <row r="90" spans="1:65" ht="26.25" customHeight="1">
      <c r="A90" s="2447"/>
      <c r="B90" s="2448"/>
      <c r="C90" s="2451" t="s">
        <v>196</v>
      </c>
      <c r="D90" s="2451"/>
      <c r="E90" s="2452"/>
      <c r="F90" s="2550"/>
      <c r="G90" s="2548"/>
      <c r="H90" s="1459">
        <v>13</v>
      </c>
      <c r="I90" s="332">
        <f t="shared" ref="I90:AG90" si="332">H90+I88-I85</f>
        <v>62</v>
      </c>
      <c r="J90" s="1113">
        <f t="shared" si="332"/>
        <v>39</v>
      </c>
      <c r="K90" s="238">
        <f t="shared" si="332"/>
        <v>0</v>
      </c>
      <c r="L90" s="237">
        <f t="shared" si="332"/>
        <v>0</v>
      </c>
      <c r="M90" s="236">
        <f t="shared" si="332"/>
        <v>0</v>
      </c>
      <c r="N90" s="1780">
        <f t="shared" si="332"/>
        <v>0</v>
      </c>
      <c r="O90" s="236">
        <f t="shared" si="332"/>
        <v>0</v>
      </c>
      <c r="P90" s="333">
        <f t="shared" si="332"/>
        <v>0</v>
      </c>
      <c r="Q90" s="1112">
        <f t="shared" si="332"/>
        <v>0</v>
      </c>
      <c r="R90" s="331">
        <f t="shared" si="332"/>
        <v>0</v>
      </c>
      <c r="S90" s="1829">
        <f t="shared" si="332"/>
        <v>6</v>
      </c>
      <c r="T90" s="1113">
        <f t="shared" si="332"/>
        <v>0</v>
      </c>
      <c r="U90" s="333">
        <f t="shared" si="332"/>
        <v>0</v>
      </c>
      <c r="V90" s="1112">
        <f t="shared" si="332"/>
        <v>0</v>
      </c>
      <c r="W90" s="331">
        <f t="shared" si="332"/>
        <v>0</v>
      </c>
      <c r="X90" s="332">
        <f t="shared" si="332"/>
        <v>51</v>
      </c>
      <c r="Y90" s="333">
        <f t="shared" si="332"/>
        <v>28</v>
      </c>
      <c r="Z90" s="332">
        <f t="shared" si="332"/>
        <v>0</v>
      </c>
      <c r="AA90" s="1112">
        <f t="shared" si="332"/>
        <v>0</v>
      </c>
      <c r="AB90" s="331">
        <f t="shared" si="332"/>
        <v>0</v>
      </c>
      <c r="AC90" s="332">
        <f t="shared" si="332"/>
        <v>0</v>
      </c>
      <c r="AD90" s="333">
        <f t="shared" si="332"/>
        <v>0</v>
      </c>
      <c r="AE90" s="332">
        <f t="shared" si="332"/>
        <v>0</v>
      </c>
      <c r="AF90" s="333">
        <f t="shared" si="332"/>
        <v>0</v>
      </c>
      <c r="AG90" s="437">
        <f t="shared" si="332"/>
        <v>0</v>
      </c>
      <c r="AH90" s="332"/>
      <c r="AI90" s="1113"/>
      <c r="AJ90" s="437"/>
      <c r="AK90" s="332"/>
      <c r="AL90" s="906">
        <f t="shared" ref="AL90:AQ90" si="333">AK90+AL88-AL85</f>
        <v>0</v>
      </c>
      <c r="AM90" s="906">
        <f t="shared" si="333"/>
        <v>0</v>
      </c>
      <c r="AN90" s="907">
        <f t="shared" si="333"/>
        <v>0</v>
      </c>
      <c r="AO90" s="908">
        <f t="shared" si="333"/>
        <v>0</v>
      </c>
      <c r="AP90" s="907">
        <f t="shared" si="333"/>
        <v>0</v>
      </c>
      <c r="AQ90" s="909">
        <f t="shared" si="333"/>
        <v>0</v>
      </c>
      <c r="AR90" s="906"/>
      <c r="AS90" s="906"/>
      <c r="AT90" s="906"/>
      <c r="AU90" s="906"/>
      <c r="AV90" s="906">
        <f>AU90+AV89-AV88</f>
        <v>0</v>
      </c>
      <c r="AW90" s="906"/>
      <c r="AX90" s="906">
        <f>AW90+AX89-AX88</f>
        <v>0</v>
      </c>
      <c r="AY90" s="906">
        <f>AW90+AY89-AY88</f>
        <v>0</v>
      </c>
      <c r="AZ90" s="907"/>
      <c r="BA90" s="1298"/>
      <c r="BB90" s="384"/>
      <c r="BC90" s="877"/>
      <c r="BD90" s="853"/>
    </row>
    <row r="91" spans="1:65" ht="26.25" customHeight="1">
      <c r="A91" s="2447"/>
      <c r="B91" s="2448"/>
      <c r="C91" s="2454" t="s">
        <v>197</v>
      </c>
      <c r="D91" s="2455"/>
      <c r="E91" s="2456"/>
      <c r="F91" s="2457"/>
      <c r="G91" s="2455"/>
      <c r="H91" s="1573">
        <f>L84</f>
        <v>12</v>
      </c>
      <c r="I91" s="1236">
        <f>M84</f>
        <v>13</v>
      </c>
      <c r="J91" s="876">
        <f t="shared" ref="J91:R91" si="334">N84</f>
        <v>16</v>
      </c>
      <c r="K91" s="366">
        <f t="shared" si="334"/>
        <v>13</v>
      </c>
      <c r="L91" s="366">
        <f t="shared" si="334"/>
        <v>11</v>
      </c>
      <c r="M91" s="1104">
        <f t="shared" si="334"/>
        <v>10</v>
      </c>
      <c r="N91" s="1781">
        <f t="shared" si="334"/>
        <v>12</v>
      </c>
      <c r="O91" s="1871">
        <f t="shared" si="334"/>
        <v>0</v>
      </c>
      <c r="P91" s="365">
        <f t="shared" si="334"/>
        <v>0</v>
      </c>
      <c r="Q91" s="1103">
        <f t="shared" si="334"/>
        <v>0</v>
      </c>
      <c r="R91" s="364">
        <f t="shared" si="334"/>
        <v>0</v>
      </c>
      <c r="S91" s="1825">
        <f t="shared" ref="S91:AG91" si="335">V84</f>
        <v>0</v>
      </c>
      <c r="T91" s="1104">
        <f t="shared" si="335"/>
        <v>0</v>
      </c>
      <c r="U91" s="366">
        <f t="shared" si="335"/>
        <v>6</v>
      </c>
      <c r="V91" s="1103">
        <f t="shared" si="335"/>
        <v>0</v>
      </c>
      <c r="W91" s="364">
        <f t="shared" si="335"/>
        <v>0</v>
      </c>
      <c r="X91" s="365">
        <f t="shared" si="335"/>
        <v>0</v>
      </c>
      <c r="Y91" s="366">
        <f t="shared" si="335"/>
        <v>0</v>
      </c>
      <c r="Z91" s="365">
        <f t="shared" si="335"/>
        <v>10</v>
      </c>
      <c r="AA91" s="1103">
        <f t="shared" si="335"/>
        <v>13</v>
      </c>
      <c r="AB91" s="364">
        <f t="shared" si="335"/>
        <v>14</v>
      </c>
      <c r="AC91" s="365">
        <f t="shared" si="335"/>
        <v>14</v>
      </c>
      <c r="AD91" s="366">
        <f t="shared" si="335"/>
        <v>0</v>
      </c>
      <c r="AE91" s="365">
        <f t="shared" si="335"/>
        <v>0</v>
      </c>
      <c r="AF91" s="366">
        <f t="shared" si="335"/>
        <v>0</v>
      </c>
      <c r="AG91" s="590">
        <f t="shared" si="335"/>
        <v>0</v>
      </c>
      <c r="AH91" s="365">
        <f t="shared" ref="AH91:AJ91" si="336">AL84</f>
        <v>0</v>
      </c>
      <c r="AI91" s="1104">
        <f t="shared" si="336"/>
        <v>0</v>
      </c>
      <c r="AJ91" s="590">
        <f t="shared" si="336"/>
        <v>0</v>
      </c>
      <c r="AK91" s="365"/>
      <c r="AL91" s="359">
        <f t="shared" ref="AL91:AT91" si="337">AP84</f>
        <v>0</v>
      </c>
      <c r="AM91" s="359">
        <f t="shared" si="337"/>
        <v>0</v>
      </c>
      <c r="AN91" s="358">
        <f t="shared" si="337"/>
        <v>0</v>
      </c>
      <c r="AO91" s="361">
        <f t="shared" si="337"/>
        <v>0</v>
      </c>
      <c r="AP91" s="358">
        <f t="shared" si="337"/>
        <v>0</v>
      </c>
      <c r="AQ91" s="362">
        <f t="shared" si="337"/>
        <v>0</v>
      </c>
      <c r="AR91" s="359">
        <f t="shared" si="337"/>
        <v>0</v>
      </c>
      <c r="AS91" s="359">
        <f t="shared" si="337"/>
        <v>0</v>
      </c>
      <c r="AT91" s="359">
        <f t="shared" si="337"/>
        <v>0</v>
      </c>
      <c r="AU91" s="359"/>
      <c r="AV91" s="359"/>
      <c r="AW91" s="359"/>
      <c r="AX91" s="359"/>
      <c r="AY91" s="359"/>
      <c r="AZ91" s="358"/>
      <c r="BA91" s="1287"/>
      <c r="BB91" s="355"/>
      <c r="BC91" s="901"/>
      <c r="BD91" s="853"/>
    </row>
    <row r="92" spans="1:65" ht="26.25" customHeight="1" thickBot="1">
      <c r="A92" s="2421"/>
      <c r="B92" s="2449"/>
      <c r="C92" s="2458" t="s">
        <v>41</v>
      </c>
      <c r="D92" s="2459"/>
      <c r="E92" s="2460"/>
      <c r="F92" s="2461"/>
      <c r="G92" s="2459"/>
      <c r="H92" s="1572"/>
      <c r="I92" s="1235">
        <f t="shared" ref="I92:AG92" si="338">H92+I85-I91</f>
        <v>0</v>
      </c>
      <c r="J92" s="1108">
        <f t="shared" si="338"/>
        <v>7</v>
      </c>
      <c r="K92" s="340">
        <f t="shared" si="338"/>
        <v>33</v>
      </c>
      <c r="L92" s="339">
        <f t="shared" si="338"/>
        <v>22</v>
      </c>
      <c r="M92" s="1108">
        <f t="shared" si="338"/>
        <v>12</v>
      </c>
      <c r="N92" s="1760">
        <f t="shared" si="338"/>
        <v>0</v>
      </c>
      <c r="O92" s="1108">
        <f t="shared" si="338"/>
        <v>0</v>
      </c>
      <c r="P92" s="340">
        <f t="shared" si="338"/>
        <v>0</v>
      </c>
      <c r="Q92" s="1107">
        <f t="shared" si="338"/>
        <v>0</v>
      </c>
      <c r="R92" s="338">
        <f t="shared" si="338"/>
        <v>0</v>
      </c>
      <c r="S92" s="1826">
        <f t="shared" si="338"/>
        <v>0</v>
      </c>
      <c r="T92" s="1108">
        <f t="shared" si="338"/>
        <v>6</v>
      </c>
      <c r="U92" s="340">
        <f t="shared" si="338"/>
        <v>0</v>
      </c>
      <c r="V92" s="1107">
        <f t="shared" si="338"/>
        <v>0</v>
      </c>
      <c r="W92" s="338">
        <f t="shared" si="338"/>
        <v>0</v>
      </c>
      <c r="X92" s="339">
        <f t="shared" si="338"/>
        <v>0</v>
      </c>
      <c r="Y92" s="340">
        <f t="shared" si="338"/>
        <v>23</v>
      </c>
      <c r="Z92" s="339">
        <f t="shared" si="338"/>
        <v>41</v>
      </c>
      <c r="AA92" s="1107">
        <f t="shared" si="338"/>
        <v>28</v>
      </c>
      <c r="AB92" s="338">
        <f t="shared" si="338"/>
        <v>14</v>
      </c>
      <c r="AC92" s="339">
        <f t="shared" si="338"/>
        <v>0</v>
      </c>
      <c r="AD92" s="340">
        <f t="shared" si="338"/>
        <v>0</v>
      </c>
      <c r="AE92" s="339">
        <f t="shared" si="338"/>
        <v>0</v>
      </c>
      <c r="AF92" s="340">
        <f t="shared" si="338"/>
        <v>0</v>
      </c>
      <c r="AG92" s="1172">
        <f t="shared" si="338"/>
        <v>0</v>
      </c>
      <c r="AH92" s="339">
        <f t="shared" ref="AH92:AK92" si="339">AG92+AH88-AH91</f>
        <v>0</v>
      </c>
      <c r="AI92" s="1108">
        <f t="shared" si="339"/>
        <v>0</v>
      </c>
      <c r="AJ92" s="1172">
        <f t="shared" si="339"/>
        <v>0</v>
      </c>
      <c r="AK92" s="339">
        <f t="shared" si="339"/>
        <v>0</v>
      </c>
      <c r="AL92" s="884">
        <f t="shared" ref="AL92:AQ92" si="340">AK92+AL85-AL91</f>
        <v>0</v>
      </c>
      <c r="AM92" s="884">
        <f t="shared" si="340"/>
        <v>0</v>
      </c>
      <c r="AN92" s="885">
        <f t="shared" si="340"/>
        <v>0</v>
      </c>
      <c r="AO92" s="886">
        <f t="shared" si="340"/>
        <v>0</v>
      </c>
      <c r="AP92" s="885">
        <f t="shared" si="340"/>
        <v>0</v>
      </c>
      <c r="AQ92" s="894">
        <f t="shared" si="340"/>
        <v>0</v>
      </c>
      <c r="AR92" s="884">
        <f t="shared" ref="AR92:BK92" si="341">AQ92+AR88-AR91</f>
        <v>0</v>
      </c>
      <c r="AS92" s="912">
        <f t="shared" si="341"/>
        <v>0</v>
      </c>
      <c r="AT92" s="884">
        <f t="shared" si="341"/>
        <v>0</v>
      </c>
      <c r="AU92" s="884">
        <f t="shared" si="341"/>
        <v>0</v>
      </c>
      <c r="AV92" s="884">
        <f t="shared" si="341"/>
        <v>119</v>
      </c>
      <c r="AW92" s="884">
        <f t="shared" si="341"/>
        <v>119</v>
      </c>
      <c r="AX92" s="884">
        <f t="shared" si="341"/>
        <v>119</v>
      </c>
      <c r="AY92" s="884">
        <f t="shared" si="341"/>
        <v>119</v>
      </c>
      <c r="AZ92" s="885">
        <f t="shared" si="341"/>
        <v>119</v>
      </c>
      <c r="BA92" s="1289"/>
      <c r="BB92" s="384">
        <f t="shared" si="341"/>
        <v>0</v>
      </c>
      <c r="BC92" s="938">
        <f t="shared" si="341"/>
        <v>0</v>
      </c>
      <c r="BD92" s="853">
        <f t="shared" si="341"/>
        <v>0</v>
      </c>
      <c r="BE92" s="385">
        <f t="shared" si="341"/>
        <v>0</v>
      </c>
      <c r="BF92" s="385">
        <f t="shared" si="341"/>
        <v>0</v>
      </c>
      <c r="BG92" s="385">
        <f t="shared" si="341"/>
        <v>0</v>
      </c>
      <c r="BH92" s="385">
        <f t="shared" si="341"/>
        <v>0</v>
      </c>
      <c r="BI92" s="385">
        <f t="shared" si="341"/>
        <v>0</v>
      </c>
      <c r="BJ92" s="385">
        <f t="shared" si="341"/>
        <v>0</v>
      </c>
      <c r="BK92" s="385">
        <f t="shared" si="341"/>
        <v>0</v>
      </c>
    </row>
    <row r="93" spans="1:65" ht="26.25" hidden="1" customHeight="1">
      <c r="A93" s="2567" t="s">
        <v>198</v>
      </c>
      <c r="B93" s="2498"/>
      <c r="C93" s="2498"/>
      <c r="D93" s="2498"/>
      <c r="E93" s="2499"/>
      <c r="F93" s="2442"/>
      <c r="G93" s="856" t="s">
        <v>49</v>
      </c>
      <c r="H93" s="570"/>
      <c r="I93" s="568"/>
      <c r="J93" s="566"/>
      <c r="K93" s="482"/>
      <c r="L93" s="480"/>
      <c r="M93" s="481"/>
      <c r="N93" s="1782"/>
      <c r="O93" s="481"/>
      <c r="P93" s="567"/>
      <c r="Q93" s="1713"/>
      <c r="R93" s="569"/>
      <c r="S93" s="1827"/>
      <c r="T93" s="566"/>
      <c r="U93" s="567"/>
      <c r="V93" s="571"/>
      <c r="W93" s="565"/>
      <c r="X93" s="568"/>
      <c r="Y93" s="567"/>
      <c r="Z93" s="568"/>
      <c r="AA93" s="571"/>
      <c r="AB93" s="569"/>
      <c r="AC93" s="425"/>
      <c r="AD93" s="567"/>
      <c r="AE93" s="568"/>
      <c r="AF93" s="567"/>
      <c r="AG93" s="570"/>
      <c r="AH93" s="425"/>
      <c r="AI93" s="566"/>
      <c r="AJ93" s="570"/>
      <c r="AK93" s="568"/>
      <c r="AL93" s="293"/>
      <c r="AM93" s="292"/>
      <c r="AN93" s="291"/>
      <c r="AO93" s="295"/>
      <c r="AP93" s="292"/>
      <c r="AQ93" s="296"/>
      <c r="AR93" s="293"/>
      <c r="AS93" s="293"/>
      <c r="AT93" s="293"/>
      <c r="AU93" s="293"/>
      <c r="AV93" s="293"/>
      <c r="AW93" s="293"/>
      <c r="AX93" s="293"/>
      <c r="AY93" s="293"/>
      <c r="AZ93" s="292"/>
      <c r="BA93" s="1283"/>
      <c r="BB93" s="289"/>
      <c r="BC93" s="934"/>
      <c r="BD93" s="853"/>
      <c r="BM93" s="385">
        <f>SUM(AB93:BH93)</f>
        <v>0</v>
      </c>
    </row>
    <row r="94" spans="1:65" ht="26.25" hidden="1" customHeight="1">
      <c r="A94" s="2500"/>
      <c r="B94" s="2501"/>
      <c r="C94" s="2501"/>
      <c r="D94" s="2501"/>
      <c r="E94" s="2502"/>
      <c r="F94" s="2443"/>
      <c r="G94" s="865" t="s">
        <v>48</v>
      </c>
      <c r="H94" s="1170"/>
      <c r="I94" s="286"/>
      <c r="J94" s="287"/>
      <c r="K94" s="376"/>
      <c r="L94" s="286"/>
      <c r="M94" s="423"/>
      <c r="N94" s="1756"/>
      <c r="O94" s="287"/>
      <c r="P94" s="298"/>
      <c r="Q94" s="866"/>
      <c r="R94" s="288"/>
      <c r="S94" s="1807"/>
      <c r="T94" s="287"/>
      <c r="U94" s="298"/>
      <c r="V94" s="866"/>
      <c r="W94" s="288"/>
      <c r="X94" s="286"/>
      <c r="Y94" s="298"/>
      <c r="Z94" s="286"/>
      <c r="AA94" s="866"/>
      <c r="AB94" s="288"/>
      <c r="AC94" s="286"/>
      <c r="AD94" s="298"/>
      <c r="AE94" s="286"/>
      <c r="AF94" s="298"/>
      <c r="AG94" s="1170"/>
      <c r="AH94" s="286"/>
      <c r="AI94" s="287"/>
      <c r="AJ94" s="1170"/>
      <c r="AK94" s="286"/>
      <c r="AL94" s="286"/>
      <c r="AM94" s="286"/>
      <c r="AN94" s="287"/>
      <c r="AO94" s="298"/>
      <c r="AP94" s="287"/>
      <c r="AQ94" s="288"/>
      <c r="AR94" s="286"/>
      <c r="AS94" s="286"/>
      <c r="AT94" s="286"/>
      <c r="AU94" s="286"/>
      <c r="AV94" s="286"/>
      <c r="AW94" s="487"/>
      <c r="AX94" s="487"/>
      <c r="AY94" s="487"/>
      <c r="AZ94" s="285"/>
      <c r="BA94" s="1284"/>
      <c r="BB94" s="935"/>
      <c r="BC94" s="868"/>
      <c r="BD94" s="853"/>
      <c r="BM94" s="385">
        <f>SUM(V94:BH94)</f>
        <v>0</v>
      </c>
    </row>
    <row r="95" spans="1:65" ht="26.25" hidden="1" customHeight="1">
      <c r="A95" s="2503"/>
      <c r="B95" s="2504"/>
      <c r="C95" s="2504"/>
      <c r="D95" s="2504"/>
      <c r="E95" s="2505"/>
      <c r="F95" s="2444"/>
      <c r="G95" s="869" t="s">
        <v>53</v>
      </c>
      <c r="H95" s="420"/>
      <c r="I95" s="246"/>
      <c r="J95" s="245"/>
      <c r="K95" s="247"/>
      <c r="L95" s="246"/>
      <c r="M95" s="245"/>
      <c r="N95" s="1776"/>
      <c r="O95" s="245"/>
      <c r="P95" s="247"/>
      <c r="Q95" s="387"/>
      <c r="R95" s="235"/>
      <c r="S95" s="1823"/>
      <c r="T95" s="245"/>
      <c r="U95" s="247"/>
      <c r="V95" s="349"/>
      <c r="W95" s="244"/>
      <c r="X95" s="246"/>
      <c r="Y95" s="247"/>
      <c r="Z95" s="246"/>
      <c r="AA95" s="349"/>
      <c r="AB95" s="244"/>
      <c r="AC95" s="246"/>
      <c r="AD95" s="247"/>
      <c r="AE95" s="246"/>
      <c r="AF95" s="346"/>
      <c r="AG95" s="420"/>
      <c r="AH95" s="246"/>
      <c r="AI95" s="245"/>
      <c r="AJ95" s="420"/>
      <c r="AK95" s="246"/>
      <c r="AL95" s="246"/>
      <c r="AM95" s="246"/>
      <c r="AN95" s="245"/>
      <c r="AO95" s="247"/>
      <c r="AP95" s="245"/>
      <c r="AQ95" s="244"/>
      <c r="AR95" s="246"/>
      <c r="AS95" s="246"/>
      <c r="AT95" s="246"/>
      <c r="AU95" s="246"/>
      <c r="AV95" s="246">
        <f>BC93</f>
        <v>0</v>
      </c>
      <c r="AW95" s="246"/>
      <c r="AX95" s="246">
        <f>BJ93</f>
        <v>0</v>
      </c>
      <c r="AY95" s="341">
        <f>BJ93</f>
        <v>0</v>
      </c>
      <c r="AZ95" s="343"/>
      <c r="BA95" s="1285"/>
      <c r="BB95" s="384"/>
      <c r="BC95" s="877"/>
      <c r="BD95" s="853"/>
      <c r="BM95" s="385">
        <f>SUM(U95:BG95)</f>
        <v>0</v>
      </c>
    </row>
    <row r="96" spans="1:65" ht="26.25" hidden="1" customHeight="1">
      <c r="A96" s="2445"/>
      <c r="B96" s="2446"/>
      <c r="C96" s="2451" t="s">
        <v>43</v>
      </c>
      <c r="D96" s="2451"/>
      <c r="E96" s="2452"/>
      <c r="F96" s="2453"/>
      <c r="G96" s="2451"/>
      <c r="H96" s="1171"/>
      <c r="I96" s="256"/>
      <c r="J96" s="255"/>
      <c r="K96" s="257"/>
      <c r="L96" s="256"/>
      <c r="M96" s="255"/>
      <c r="N96" s="1777"/>
      <c r="O96" s="255"/>
      <c r="P96" s="257"/>
      <c r="Q96" s="1117"/>
      <c r="R96" s="258"/>
      <c r="S96" s="1824"/>
      <c r="T96" s="255"/>
      <c r="U96" s="257"/>
      <c r="V96" s="1117"/>
      <c r="W96" s="258"/>
      <c r="X96" s="256"/>
      <c r="Y96" s="257"/>
      <c r="Z96" s="256"/>
      <c r="AA96" s="1117"/>
      <c r="AB96" s="258"/>
      <c r="AC96" s="256"/>
      <c r="AD96" s="257"/>
      <c r="AE96" s="256"/>
      <c r="AF96" s="257"/>
      <c r="AG96" s="1171"/>
      <c r="AH96" s="256"/>
      <c r="AI96" s="255"/>
      <c r="AJ96" s="1171"/>
      <c r="AK96" s="256"/>
      <c r="AL96" s="871"/>
      <c r="AM96" s="871"/>
      <c r="AN96" s="872"/>
      <c r="AO96" s="873"/>
      <c r="AP96" s="872"/>
      <c r="AQ96" s="892"/>
      <c r="AR96" s="871"/>
      <c r="AS96" s="871"/>
      <c r="AT96" s="871"/>
      <c r="AU96" s="871"/>
      <c r="AV96" s="871">
        <f>AU96+AV95-AV94</f>
        <v>0</v>
      </c>
      <c r="AW96" s="871"/>
      <c r="AX96" s="871">
        <f>AW96+AX95-AX94</f>
        <v>0</v>
      </c>
      <c r="AY96" s="871">
        <f>AW96+AY95-AY94</f>
        <v>0</v>
      </c>
      <c r="AZ96" s="872"/>
      <c r="BA96" s="1295"/>
      <c r="BB96" s="936"/>
      <c r="BC96" s="937"/>
      <c r="BD96" s="853"/>
    </row>
    <row r="97" spans="1:65" ht="26.25" hidden="1" customHeight="1">
      <c r="A97" s="2447"/>
      <c r="B97" s="2448"/>
      <c r="C97" s="2454" t="s">
        <v>197</v>
      </c>
      <c r="D97" s="2455"/>
      <c r="E97" s="2456"/>
      <c r="F97" s="2447"/>
      <c r="G97" s="2533"/>
      <c r="H97" s="590"/>
      <c r="I97" s="365"/>
      <c r="J97" s="1104"/>
      <c r="K97" s="315"/>
      <c r="L97" s="246"/>
      <c r="M97" s="245"/>
      <c r="N97" s="1776"/>
      <c r="O97" s="245"/>
      <c r="P97" s="366"/>
      <c r="Q97" s="1103"/>
      <c r="R97" s="364"/>
      <c r="S97" s="1825"/>
      <c r="T97" s="1104"/>
      <c r="U97" s="366"/>
      <c r="V97" s="1103"/>
      <c r="W97" s="364"/>
      <c r="X97" s="365"/>
      <c r="Y97" s="366"/>
      <c r="Z97" s="365"/>
      <c r="AA97" s="1103"/>
      <c r="AB97" s="364"/>
      <c r="AC97" s="365"/>
      <c r="AD97" s="366"/>
      <c r="AE97" s="365"/>
      <c r="AF97" s="366"/>
      <c r="AG97" s="590"/>
      <c r="AH97" s="365"/>
      <c r="AI97" s="1104"/>
      <c r="AJ97" s="590"/>
      <c r="AK97" s="365"/>
      <c r="AL97" s="359"/>
      <c r="AM97" s="359"/>
      <c r="AN97" s="358"/>
      <c r="AO97" s="361"/>
      <c r="AP97" s="358"/>
      <c r="AQ97" s="362"/>
      <c r="AR97" s="359"/>
      <c r="AS97" s="359"/>
      <c r="AT97" s="359"/>
      <c r="AU97" s="359"/>
      <c r="AV97" s="359">
        <f>BB93</f>
        <v>0</v>
      </c>
      <c r="AW97" s="359"/>
      <c r="AX97" s="359">
        <f>BI93</f>
        <v>0</v>
      </c>
      <c r="AY97" s="359">
        <f>BI93</f>
        <v>0</v>
      </c>
      <c r="AZ97" s="358"/>
      <c r="BA97" s="1287"/>
      <c r="BB97" s="355"/>
      <c r="BC97" s="901"/>
      <c r="BD97" s="853"/>
    </row>
    <row r="98" spans="1:65" ht="26.25" hidden="1" customHeight="1" thickBot="1">
      <c r="A98" s="2421"/>
      <c r="B98" s="2449"/>
      <c r="C98" s="2458" t="s">
        <v>41</v>
      </c>
      <c r="D98" s="2459"/>
      <c r="E98" s="2460"/>
      <c r="F98" s="2461"/>
      <c r="G98" s="2459"/>
      <c r="H98" s="1172"/>
      <c r="I98" s="339"/>
      <c r="J98" s="1108"/>
      <c r="K98" s="340"/>
      <c r="L98" s="339"/>
      <c r="M98" s="1108"/>
      <c r="N98" s="1760"/>
      <c r="O98" s="1108"/>
      <c r="P98" s="340"/>
      <c r="Q98" s="1107"/>
      <c r="R98" s="338"/>
      <c r="S98" s="1826"/>
      <c r="T98" s="1108"/>
      <c r="U98" s="340"/>
      <c r="V98" s="1107"/>
      <c r="W98" s="338"/>
      <c r="X98" s="339"/>
      <c r="Y98" s="340"/>
      <c r="Z98" s="339"/>
      <c r="AA98" s="1107"/>
      <c r="AB98" s="338"/>
      <c r="AC98" s="339"/>
      <c r="AD98" s="340"/>
      <c r="AE98" s="339"/>
      <c r="AF98" s="340"/>
      <c r="AG98" s="1172"/>
      <c r="AH98" s="339"/>
      <c r="AI98" s="1108"/>
      <c r="AJ98" s="1172"/>
      <c r="AK98" s="339"/>
      <c r="AL98" s="884"/>
      <c r="AM98" s="884"/>
      <c r="AN98" s="885"/>
      <c r="AO98" s="886"/>
      <c r="AP98" s="885"/>
      <c r="AQ98" s="894"/>
      <c r="AR98" s="884"/>
      <c r="AS98" s="912"/>
      <c r="AT98" s="884"/>
      <c r="AU98" s="884"/>
      <c r="AV98" s="884">
        <f>AU98+AV94-AV97</f>
        <v>0</v>
      </c>
      <c r="AW98" s="884"/>
      <c r="AX98" s="884">
        <f>AW98+AX94-AX97</f>
        <v>0</v>
      </c>
      <c r="AY98" s="884">
        <f>AW98+AY94-AY97</f>
        <v>0</v>
      </c>
      <c r="AZ98" s="885"/>
      <c r="BA98" s="1289"/>
      <c r="BB98" s="384"/>
      <c r="BC98" s="938"/>
      <c r="BD98" s="853"/>
      <c r="BL98" s="385">
        <f>BK98+BL94-BL97</f>
        <v>0</v>
      </c>
    </row>
    <row r="99" spans="1:65" ht="26.25" customHeight="1">
      <c r="A99" s="2558" t="s">
        <v>199</v>
      </c>
      <c r="B99" s="2568"/>
      <c r="C99" s="2568"/>
      <c r="D99" s="2568"/>
      <c r="E99" s="2569"/>
      <c r="F99" s="2480"/>
      <c r="G99" s="1253" t="s">
        <v>241</v>
      </c>
      <c r="H99" s="1254"/>
      <c r="I99" s="1255"/>
      <c r="J99" s="1256"/>
      <c r="K99" s="1257"/>
      <c r="L99" s="1255"/>
      <c r="M99" s="1256"/>
      <c r="N99" s="1783"/>
      <c r="O99" s="1256"/>
      <c r="P99" s="1257"/>
      <c r="Q99" s="1801"/>
      <c r="R99" s="1830"/>
      <c r="S99" s="1831">
        <v>10</v>
      </c>
      <c r="T99" s="1256"/>
      <c r="U99" s="1257"/>
      <c r="V99" s="1801"/>
      <c r="W99" s="1830"/>
      <c r="X99" s="1255"/>
      <c r="Y99" s="1257"/>
      <c r="Z99" s="1255">
        <v>12</v>
      </c>
      <c r="AA99" s="1801"/>
      <c r="AB99" s="1830"/>
      <c r="AC99" s="1255"/>
      <c r="AD99" s="1257"/>
      <c r="AE99" s="1255"/>
      <c r="AF99" s="1257"/>
      <c r="AG99" s="1254"/>
      <c r="AH99" s="1255"/>
      <c r="AI99" s="1256"/>
      <c r="AJ99" s="1254"/>
      <c r="AK99" s="1255"/>
      <c r="AL99" s="1258"/>
      <c r="AM99" s="1258"/>
      <c r="AN99" s="1259"/>
      <c r="AO99" s="1260"/>
      <c r="AP99" s="1259"/>
      <c r="AQ99" s="1261"/>
      <c r="AR99" s="1258"/>
      <c r="AS99" s="1258"/>
      <c r="AT99" s="1258"/>
      <c r="AU99" s="1258"/>
      <c r="AV99" s="1258"/>
      <c r="AW99" s="1258"/>
      <c r="AX99" s="1258"/>
      <c r="AY99" s="1258"/>
      <c r="AZ99" s="1259"/>
      <c r="BA99" s="1299"/>
      <c r="BB99" s="1262"/>
      <c r="BC99" s="1279">
        <f>SUM(L99:AW99)</f>
        <v>22</v>
      </c>
      <c r="BD99" s="853"/>
    </row>
    <row r="100" spans="1:65" ht="26.25" customHeight="1">
      <c r="A100" s="2570"/>
      <c r="B100" s="2571"/>
      <c r="C100" s="2571"/>
      <c r="D100" s="2571"/>
      <c r="E100" s="2572"/>
      <c r="F100" s="2447"/>
      <c r="G100" s="1250" t="s">
        <v>49</v>
      </c>
      <c r="H100" s="1571"/>
      <c r="I100" s="1231"/>
      <c r="J100" s="857"/>
      <c r="K100" s="1577"/>
      <c r="L100" s="1451"/>
      <c r="M100" s="858"/>
      <c r="N100" s="1784"/>
      <c r="O100" s="858"/>
      <c r="P100" s="859"/>
      <c r="Q100" s="1802"/>
      <c r="R100" s="1832"/>
      <c r="S100" s="1833"/>
      <c r="T100" s="860"/>
      <c r="U100" s="859"/>
      <c r="V100" s="1802"/>
      <c r="W100" s="1832"/>
      <c r="X100" s="861"/>
      <c r="Y100" s="859"/>
      <c r="Z100" s="861"/>
      <c r="AA100" s="1802"/>
      <c r="AB100" s="1832"/>
      <c r="AC100" s="861"/>
      <c r="AD100" s="859"/>
      <c r="AE100" s="861"/>
      <c r="AF100" s="859"/>
      <c r="AG100" s="1169"/>
      <c r="AH100" s="861"/>
      <c r="AI100" s="860"/>
      <c r="AJ100" s="1169"/>
      <c r="AK100" s="861"/>
      <c r="AL100" s="862"/>
      <c r="AM100" s="862"/>
      <c r="AN100" s="863"/>
      <c r="AO100" s="1251"/>
      <c r="AP100" s="863"/>
      <c r="AQ100" s="864"/>
      <c r="AR100" s="862"/>
      <c r="AS100" s="862"/>
      <c r="AT100" s="862"/>
      <c r="AU100" s="862"/>
      <c r="AV100" s="862"/>
      <c r="AW100" s="862"/>
      <c r="AX100" s="862"/>
      <c r="AY100" s="862"/>
      <c r="AZ100" s="863"/>
      <c r="BA100" s="1300"/>
      <c r="BB100" s="1252"/>
      <c r="BC100" s="934">
        <f>SUM(N100:AX100)</f>
        <v>0</v>
      </c>
      <c r="BD100" s="853"/>
      <c r="BF100" s="385">
        <f>SUM(P100:BA100)</f>
        <v>0</v>
      </c>
      <c r="BM100" s="385">
        <f>SUM(W100:BH100)</f>
        <v>0</v>
      </c>
    </row>
    <row r="101" spans="1:65" ht="26.25" customHeight="1">
      <c r="A101" s="2570"/>
      <c r="B101" s="2571"/>
      <c r="C101" s="2571"/>
      <c r="D101" s="2571"/>
      <c r="E101" s="2572"/>
      <c r="F101" s="2447"/>
      <c r="G101" s="865" t="s">
        <v>200</v>
      </c>
      <c r="H101" s="1583">
        <f t="shared" ref="H101" si="342">M100</f>
        <v>0</v>
      </c>
      <c r="I101" s="286">
        <f t="shared" ref="I101" si="343">N100</f>
        <v>0</v>
      </c>
      <c r="J101" s="287">
        <f t="shared" ref="J101" si="344">O100</f>
        <v>0</v>
      </c>
      <c r="K101" s="298">
        <f t="shared" ref="K101" si="345">P100</f>
        <v>0</v>
      </c>
      <c r="L101" s="286">
        <f t="shared" ref="L101" si="346">Q100</f>
        <v>0</v>
      </c>
      <c r="M101" s="287">
        <f t="shared" ref="M101" si="347">R100</f>
        <v>0</v>
      </c>
      <c r="N101" s="1756">
        <f t="shared" ref="N101" si="348">S100</f>
        <v>0</v>
      </c>
      <c r="O101" s="287">
        <f t="shared" ref="O101" si="349">T100</f>
        <v>0</v>
      </c>
      <c r="P101" s="298">
        <v>10</v>
      </c>
      <c r="Q101" s="866">
        <f t="shared" ref="Q101" si="350">V100</f>
        <v>0</v>
      </c>
      <c r="R101" s="288">
        <f t="shared" ref="R101" si="351">W100</f>
        <v>0</v>
      </c>
      <c r="S101" s="1807">
        <f t="shared" ref="S101" si="352">X100</f>
        <v>0</v>
      </c>
      <c r="T101" s="287">
        <f t="shared" ref="T101" si="353">Y100</f>
        <v>0</v>
      </c>
      <c r="U101" s="298">
        <f t="shared" ref="U101" si="354">Z100</f>
        <v>0</v>
      </c>
      <c r="V101" s="866">
        <f t="shared" ref="V101" si="355">AA100</f>
        <v>0</v>
      </c>
      <c r="W101" s="288">
        <v>12</v>
      </c>
      <c r="X101" s="286">
        <f t="shared" ref="X101" si="356">AC100</f>
        <v>0</v>
      </c>
      <c r="Y101" s="298">
        <f t="shared" ref="Y101" si="357">AD100</f>
        <v>0</v>
      </c>
      <c r="Z101" s="286">
        <f t="shared" ref="Z101" si="358">AE100</f>
        <v>0</v>
      </c>
      <c r="AA101" s="866">
        <f t="shared" ref="AA101" si="359">AF100</f>
        <v>0</v>
      </c>
      <c r="AB101" s="288">
        <f t="shared" ref="AB101" si="360">AG100</f>
        <v>0</v>
      </c>
      <c r="AC101" s="286">
        <f t="shared" ref="AC101" si="361">AH100</f>
        <v>0</v>
      </c>
      <c r="AD101" s="298">
        <f t="shared" ref="AD101" si="362">AI100</f>
        <v>0</v>
      </c>
      <c r="AE101" s="286">
        <f t="shared" ref="AE101" si="363">AJ100</f>
        <v>0</v>
      </c>
      <c r="AF101" s="298">
        <f t="shared" ref="AF101" si="364">AK100</f>
        <v>0</v>
      </c>
      <c r="AG101" s="1170">
        <f t="shared" ref="AG101:AL101" si="365">AL100</f>
        <v>0</v>
      </c>
      <c r="AH101" s="286">
        <f t="shared" si="365"/>
        <v>0</v>
      </c>
      <c r="AI101" s="287">
        <f t="shared" si="365"/>
        <v>0</v>
      </c>
      <c r="AJ101" s="1170">
        <f t="shared" si="365"/>
        <v>0</v>
      </c>
      <c r="AK101" s="286">
        <f t="shared" si="365"/>
        <v>0</v>
      </c>
      <c r="AL101" s="286">
        <f t="shared" si="365"/>
        <v>0</v>
      </c>
      <c r="AM101" s="286"/>
      <c r="AN101" s="287"/>
      <c r="AO101" s="298"/>
      <c r="AP101" s="287"/>
      <c r="AQ101" s="288"/>
      <c r="AR101" s="487"/>
      <c r="AS101" s="487"/>
      <c r="AT101" s="487"/>
      <c r="AU101" s="487"/>
      <c r="AV101" s="487"/>
      <c r="AW101" s="487"/>
      <c r="AX101" s="487"/>
      <c r="AY101" s="487"/>
      <c r="AZ101" s="285"/>
      <c r="BA101" s="1284"/>
      <c r="BB101" s="935"/>
      <c r="BC101" s="868">
        <f>SUM(L101:AW101)</f>
        <v>22</v>
      </c>
      <c r="BD101" s="853"/>
      <c r="BE101" s="385">
        <f>BI100</f>
        <v>0</v>
      </c>
      <c r="BF101" s="385">
        <f>SUM(K101:BE101)</f>
        <v>44</v>
      </c>
      <c r="BL101" s="385">
        <f>BP100</f>
        <v>0</v>
      </c>
      <c r="BM101" s="385">
        <f>SUM(R101:BL101)</f>
        <v>78</v>
      </c>
    </row>
    <row r="102" spans="1:65" ht="26.25" customHeight="1">
      <c r="A102" s="2573"/>
      <c r="B102" s="2574"/>
      <c r="C102" s="2574"/>
      <c r="D102" s="2574"/>
      <c r="E102" s="2575"/>
      <c r="F102" s="2517"/>
      <c r="G102" s="869" t="s">
        <v>53</v>
      </c>
      <c r="H102" s="383">
        <f t="shared" ref="H102" si="366">M100</f>
        <v>0</v>
      </c>
      <c r="I102" s="345">
        <f t="shared" ref="I102" si="367">N100</f>
        <v>0</v>
      </c>
      <c r="J102" s="347">
        <f t="shared" ref="J102" si="368">O100</f>
        <v>0</v>
      </c>
      <c r="K102" s="247">
        <f t="shared" ref="K102" si="369">P100</f>
        <v>0</v>
      </c>
      <c r="L102" s="246">
        <f t="shared" ref="L102" si="370">Q100</f>
        <v>0</v>
      </c>
      <c r="M102" s="245">
        <f t="shared" ref="M102" si="371">R100</f>
        <v>0</v>
      </c>
      <c r="N102" s="1776">
        <v>10</v>
      </c>
      <c r="O102" s="245">
        <f t="shared" ref="O102" si="372">T100</f>
        <v>0</v>
      </c>
      <c r="P102" s="247">
        <f t="shared" ref="P102" si="373">U100</f>
        <v>0</v>
      </c>
      <c r="Q102" s="387">
        <f t="shared" ref="Q102" si="374">V100</f>
        <v>0</v>
      </c>
      <c r="R102" s="348">
        <f t="shared" ref="R102" si="375">W100</f>
        <v>0</v>
      </c>
      <c r="S102" s="1823">
        <f t="shared" ref="S102" si="376">X100</f>
        <v>0</v>
      </c>
      <c r="T102" s="245">
        <f t="shared" ref="T102" si="377">Y100</f>
        <v>0</v>
      </c>
      <c r="U102" s="247">
        <v>12</v>
      </c>
      <c r="V102" s="349"/>
      <c r="W102" s="244">
        <f t="shared" ref="W102" si="378">AB100</f>
        <v>0</v>
      </c>
      <c r="X102" s="246">
        <f t="shared" ref="X102" si="379">AC100</f>
        <v>0</v>
      </c>
      <c r="Y102" s="247">
        <f t="shared" ref="Y102" si="380">AD100</f>
        <v>0</v>
      </c>
      <c r="Z102" s="246">
        <f t="shared" ref="Z102" si="381">AE100</f>
        <v>0</v>
      </c>
      <c r="AA102" s="349">
        <f t="shared" ref="AA102" si="382">AF100</f>
        <v>0</v>
      </c>
      <c r="AB102" s="244">
        <f t="shared" ref="AB102" si="383">AG100</f>
        <v>0</v>
      </c>
      <c r="AC102" s="246">
        <f t="shared" ref="AC102:AN102" si="384">AH100</f>
        <v>0</v>
      </c>
      <c r="AD102" s="247">
        <f t="shared" si="384"/>
        <v>0</v>
      </c>
      <c r="AE102" s="246">
        <f t="shared" si="384"/>
        <v>0</v>
      </c>
      <c r="AF102" s="346">
        <f t="shared" si="384"/>
        <v>0</v>
      </c>
      <c r="AG102" s="420">
        <f t="shared" si="384"/>
        <v>0</v>
      </c>
      <c r="AH102" s="246">
        <f t="shared" si="384"/>
        <v>0</v>
      </c>
      <c r="AI102" s="245">
        <f t="shared" si="384"/>
        <v>0</v>
      </c>
      <c r="AJ102" s="420">
        <f t="shared" si="384"/>
        <v>0</v>
      </c>
      <c r="AK102" s="345">
        <f t="shared" si="384"/>
        <v>0</v>
      </c>
      <c r="AL102" s="246">
        <f t="shared" si="384"/>
        <v>0</v>
      </c>
      <c r="AM102" s="246">
        <f t="shared" si="384"/>
        <v>0</v>
      </c>
      <c r="AN102" s="245">
        <f t="shared" si="384"/>
        <v>0</v>
      </c>
      <c r="AO102" s="247">
        <f>AV100</f>
        <v>0</v>
      </c>
      <c r="AP102" s="245"/>
      <c r="AQ102" s="244"/>
      <c r="AR102" s="246"/>
      <c r="AS102" s="246"/>
      <c r="AT102" s="246"/>
      <c r="AU102" s="246"/>
      <c r="AV102" s="246"/>
      <c r="AW102" s="246"/>
      <c r="AX102" s="246"/>
      <c r="AY102" s="341"/>
      <c r="AZ102" s="343"/>
      <c r="BA102" s="1285"/>
      <c r="BB102" s="384"/>
      <c r="BC102" s="877">
        <f>SUM(L102:AW102)</f>
        <v>22</v>
      </c>
      <c r="BD102" s="853"/>
      <c r="BF102" s="385">
        <f>SUM(K102:AZ102)</f>
        <v>22</v>
      </c>
      <c r="BM102" s="385">
        <f>SUM(R102:BG102)</f>
        <v>56</v>
      </c>
    </row>
    <row r="103" spans="1:65" ht="26.25" customHeight="1">
      <c r="A103" s="2445"/>
      <c r="B103" s="2446"/>
      <c r="C103" s="2450" t="s">
        <v>43</v>
      </c>
      <c r="D103" s="2451"/>
      <c r="E103" s="2452"/>
      <c r="F103" s="2453"/>
      <c r="G103" s="2451"/>
      <c r="H103" s="1171"/>
      <c r="I103" s="256">
        <f t="shared" ref="I103" si="385">H103+I102-I101</f>
        <v>0</v>
      </c>
      <c r="J103" s="255">
        <f t="shared" ref="J103" si="386">I103+J102-J101</f>
        <v>0</v>
      </c>
      <c r="K103" s="257">
        <f t="shared" ref="K103" si="387">J103+K102-K101</f>
        <v>0</v>
      </c>
      <c r="L103" s="256">
        <f t="shared" ref="L103" si="388">K103+L102-L101</f>
        <v>0</v>
      </c>
      <c r="M103" s="255">
        <f t="shared" ref="M103" si="389">L103+M102-M101</f>
        <v>0</v>
      </c>
      <c r="N103" s="1777">
        <f t="shared" ref="N103" si="390">M103+N102-N101</f>
        <v>10</v>
      </c>
      <c r="O103" s="255">
        <f t="shared" ref="O103" si="391">N103+O102-O101</f>
        <v>10</v>
      </c>
      <c r="P103" s="257">
        <f t="shared" ref="P103" si="392">O103+P102-P101</f>
        <v>0</v>
      </c>
      <c r="Q103" s="1117">
        <f t="shared" ref="Q103" si="393">P103+Q102-Q101</f>
        <v>0</v>
      </c>
      <c r="R103" s="258">
        <f t="shared" ref="R103" si="394">Q103+R102-R101</f>
        <v>0</v>
      </c>
      <c r="S103" s="1824">
        <f t="shared" ref="S103" si="395">R103+S102-S101</f>
        <v>0</v>
      </c>
      <c r="T103" s="255">
        <f t="shared" ref="T103" si="396">S103+T102-T101</f>
        <v>0</v>
      </c>
      <c r="U103" s="257">
        <f t="shared" ref="U103" si="397">T103+U102-U101</f>
        <v>12</v>
      </c>
      <c r="V103" s="1117">
        <f t="shared" ref="V103" si="398">U103+V102-V101</f>
        <v>12</v>
      </c>
      <c r="W103" s="258">
        <f t="shared" ref="W103" si="399">V103+W102-W101</f>
        <v>0</v>
      </c>
      <c r="X103" s="256">
        <f t="shared" ref="X103" si="400">W103+X102-X101</f>
        <v>0</v>
      </c>
      <c r="Y103" s="257">
        <f t="shared" ref="Y103" si="401">X103+Y102-Y101</f>
        <v>0</v>
      </c>
      <c r="Z103" s="256">
        <f t="shared" ref="Z103" si="402">Y103+Z102-Z101</f>
        <v>0</v>
      </c>
      <c r="AA103" s="1117">
        <f t="shared" ref="AA103" si="403">Z103+AA102-AA101</f>
        <v>0</v>
      </c>
      <c r="AB103" s="258">
        <f t="shared" ref="AB103" si="404">AA103+AB102-AB101</f>
        <v>0</v>
      </c>
      <c r="AC103" s="256">
        <f t="shared" ref="AC103" si="405">AB103+AC102-AC101</f>
        <v>0</v>
      </c>
      <c r="AD103" s="257">
        <f t="shared" ref="AD103" si="406">AC103+AD102-AD101</f>
        <v>0</v>
      </c>
      <c r="AE103" s="256">
        <f t="shared" ref="AE103" si="407">AD103+AE102-AE101</f>
        <v>0</v>
      </c>
      <c r="AF103" s="257">
        <f t="shared" ref="AF103" si="408">AE103+AF102-AF101</f>
        <v>0</v>
      </c>
      <c r="AG103" s="1171">
        <f t="shared" ref="AG103" si="409">AF103+AG102-AG101</f>
        <v>0</v>
      </c>
      <c r="AH103" s="256">
        <f t="shared" ref="AH103" si="410">AG103+AH102-AH101</f>
        <v>0</v>
      </c>
      <c r="AI103" s="255">
        <f t="shared" ref="AI103" si="411">AH103+AI102-AI101</f>
        <v>0</v>
      </c>
      <c r="AJ103" s="1171">
        <f t="shared" ref="AJ103" si="412">AI103+AJ102-AJ101</f>
        <v>0</v>
      </c>
      <c r="AK103" s="256">
        <f t="shared" ref="AK103" si="413">AJ103+AK102-AK101</f>
        <v>0</v>
      </c>
      <c r="AL103" s="871">
        <f t="shared" ref="AL103" si="414">AK103+AL102-AL101</f>
        <v>0</v>
      </c>
      <c r="AM103" s="871">
        <f t="shared" ref="AM103" si="415">AL103+AM102-AM101</f>
        <v>0</v>
      </c>
      <c r="AN103" s="872">
        <f t="shared" ref="AN103" si="416">AM103+AN102-AN101</f>
        <v>0</v>
      </c>
      <c r="AO103" s="873">
        <f t="shared" ref="AO103" si="417">AN103+AO102-AO101</f>
        <v>0</v>
      </c>
      <c r="AP103" s="872">
        <f t="shared" ref="AP103" si="418">AO103+AP102-AP101</f>
        <v>0</v>
      </c>
      <c r="AQ103" s="892">
        <f t="shared" ref="AQ103" si="419">AP103+AQ102-AQ101</f>
        <v>0</v>
      </c>
      <c r="AR103" s="871">
        <f t="shared" ref="AR103" si="420">AQ103+AR102-AR101</f>
        <v>0</v>
      </c>
      <c r="AS103" s="871">
        <f t="shared" ref="AS103" si="421">AR103+AS102-AS101</f>
        <v>0</v>
      </c>
      <c r="AT103" s="871">
        <f t="shared" ref="AT103" si="422">AS103+AT102-AT101</f>
        <v>0</v>
      </c>
      <c r="AU103" s="871">
        <f t="shared" ref="AU103" si="423">AT103+AU102-AU101</f>
        <v>0</v>
      </c>
      <c r="AV103" s="871">
        <f t="shared" ref="AV103" si="424">AU103+AV102-AV101</f>
        <v>0</v>
      </c>
      <c r="AW103" s="871">
        <f t="shared" ref="AW103" si="425">AV103+AW102-AW101</f>
        <v>0</v>
      </c>
      <c r="AX103" s="871">
        <f t="shared" ref="AX103" si="426">AW103+AX102-AX101</f>
        <v>0</v>
      </c>
      <c r="AY103" s="871">
        <f t="shared" ref="AY103" si="427">AX103+AY102-AY101</f>
        <v>0</v>
      </c>
      <c r="AZ103" s="872">
        <f t="shared" ref="AZ103" si="428">AY103+AZ102-AZ101</f>
        <v>0</v>
      </c>
      <c r="BA103" s="1295">
        <f t="shared" ref="BA103" si="429">AZ103+BA102-BA101</f>
        <v>0</v>
      </c>
      <c r="BB103" s="936">
        <f t="shared" ref="BB103:BD103" si="430">BA103+BB102-BB101</f>
        <v>0</v>
      </c>
      <c r="BC103" s="937"/>
      <c r="BD103" s="853">
        <f t="shared" si="430"/>
        <v>0</v>
      </c>
      <c r="BG103" s="385">
        <f t="shared" ref="BG103:BK103" si="431">BF103+BG102-BG101</f>
        <v>0</v>
      </c>
      <c r="BH103" s="385">
        <f t="shared" si="431"/>
        <v>0</v>
      </c>
      <c r="BI103" s="385">
        <f t="shared" si="431"/>
        <v>0</v>
      </c>
      <c r="BJ103" s="385">
        <f t="shared" si="431"/>
        <v>0</v>
      </c>
      <c r="BK103" s="385">
        <f t="shared" si="431"/>
        <v>0</v>
      </c>
    </row>
    <row r="104" spans="1:65" ht="26.25" customHeight="1">
      <c r="A104" s="2447"/>
      <c r="B104" s="2448"/>
      <c r="C104" s="2454" t="s">
        <v>197</v>
      </c>
      <c r="D104" s="2455"/>
      <c r="E104" s="2456"/>
      <c r="F104" s="2457"/>
      <c r="G104" s="2455"/>
      <c r="H104" s="590">
        <f>L100</f>
        <v>0</v>
      </c>
      <c r="I104" s="365">
        <f t="shared" ref="I104" si="432">M100</f>
        <v>0</v>
      </c>
      <c r="J104" s="1104">
        <f t="shared" ref="J104" si="433">N100</f>
        <v>0</v>
      </c>
      <c r="K104" s="247">
        <f t="shared" ref="K104" si="434">O100</f>
        <v>0</v>
      </c>
      <c r="L104" s="246">
        <f t="shared" ref="L104" si="435">P100</f>
        <v>0</v>
      </c>
      <c r="M104" s="245">
        <f t="shared" ref="M104" si="436">Q100</f>
        <v>0</v>
      </c>
      <c r="N104" s="1776">
        <f t="shared" ref="N104" si="437">R100</f>
        <v>0</v>
      </c>
      <c r="O104" s="245">
        <f t="shared" ref="O104" si="438">S100</f>
        <v>0</v>
      </c>
      <c r="P104" s="366">
        <v>10</v>
      </c>
      <c r="Q104" s="1103">
        <f t="shared" ref="Q104" si="439">U100</f>
        <v>0</v>
      </c>
      <c r="R104" s="364">
        <f t="shared" ref="R104" si="440">V100</f>
        <v>0</v>
      </c>
      <c r="S104" s="1825">
        <f t="shared" ref="S104" si="441">W100</f>
        <v>0</v>
      </c>
      <c r="T104" s="1104">
        <f t="shared" ref="T104" si="442">X100</f>
        <v>0</v>
      </c>
      <c r="U104" s="366">
        <f t="shared" ref="U104" si="443">Y100</f>
        <v>0</v>
      </c>
      <c r="V104" s="1103">
        <f t="shared" ref="V104" si="444">Z100</f>
        <v>0</v>
      </c>
      <c r="W104" s="364">
        <v>12</v>
      </c>
      <c r="X104" s="365">
        <f t="shared" ref="X104" si="445">AB100</f>
        <v>0</v>
      </c>
      <c r="Y104" s="366">
        <f t="shared" ref="Y104" si="446">AC100</f>
        <v>0</v>
      </c>
      <c r="Z104" s="365">
        <f t="shared" ref="Z104" si="447">AD100</f>
        <v>0</v>
      </c>
      <c r="AA104" s="1103">
        <f t="shared" ref="AA104" si="448">AE100</f>
        <v>0</v>
      </c>
      <c r="AB104" s="364">
        <f t="shared" ref="AB104" si="449">AF100</f>
        <v>0</v>
      </c>
      <c r="AC104" s="365">
        <f t="shared" ref="AC104" si="450">AG100</f>
        <v>0</v>
      </c>
      <c r="AD104" s="366">
        <f t="shared" ref="AD104" si="451">AH100</f>
        <v>0</v>
      </c>
      <c r="AE104" s="365">
        <f t="shared" ref="AE104" si="452">AI100</f>
        <v>0</v>
      </c>
      <c r="AF104" s="366">
        <f t="shared" ref="AF104" si="453">AJ100</f>
        <v>0</v>
      </c>
      <c r="AG104" s="590">
        <f t="shared" ref="AG104" si="454">AK100</f>
        <v>0</v>
      </c>
      <c r="AH104" s="365">
        <f t="shared" ref="AH104" si="455">AL100</f>
        <v>0</v>
      </c>
      <c r="AI104" s="1104">
        <f t="shared" ref="AI104" si="456">AM100</f>
        <v>0</v>
      </c>
      <c r="AJ104" s="590">
        <f t="shared" ref="AJ104" si="457">AN100</f>
        <v>0</v>
      </c>
      <c r="AK104" s="365">
        <f t="shared" ref="AK104" si="458">AO100</f>
        <v>0</v>
      </c>
      <c r="AL104" s="359">
        <f t="shared" ref="AL104" si="459">AP100</f>
        <v>0</v>
      </c>
      <c r="AM104" s="359">
        <f t="shared" ref="AM104" si="460">AQ100</f>
        <v>0</v>
      </c>
      <c r="AN104" s="358">
        <f t="shared" ref="AN104" si="461">AR100</f>
        <v>0</v>
      </c>
      <c r="AO104" s="361">
        <f t="shared" ref="AO104" si="462">AS100</f>
        <v>0</v>
      </c>
      <c r="AP104" s="358">
        <f t="shared" ref="AP104" si="463">AT100</f>
        <v>0</v>
      </c>
      <c r="AQ104" s="362">
        <f t="shared" ref="AQ104" si="464">AU100</f>
        <v>0</v>
      </c>
      <c r="AR104" s="359">
        <f t="shared" ref="AR104" si="465">AV100</f>
        <v>0</v>
      </c>
      <c r="AS104" s="359">
        <f t="shared" ref="AS104" si="466">AW100</f>
        <v>0</v>
      </c>
      <c r="AT104" s="359">
        <f t="shared" ref="AT104" si="467">AX100</f>
        <v>0</v>
      </c>
      <c r="AU104" s="359">
        <f t="shared" ref="AU104" si="468">AY100</f>
        <v>0</v>
      </c>
      <c r="AV104" s="359">
        <f t="shared" ref="AV104" si="469">AZ100</f>
        <v>0</v>
      </c>
      <c r="AW104" s="359">
        <f t="shared" ref="AW104" si="470">BA100</f>
        <v>0</v>
      </c>
      <c r="AX104" s="359">
        <f t="shared" ref="AX104" si="471">BB100</f>
        <v>0</v>
      </c>
      <c r="AY104" s="359">
        <f t="shared" ref="AY104" si="472">BC100</f>
        <v>0</v>
      </c>
      <c r="AZ104" s="358">
        <f t="shared" ref="AZ104" si="473">BD100</f>
        <v>0</v>
      </c>
      <c r="BA104" s="1287">
        <f t="shared" ref="BA104" si="474">BE100</f>
        <v>0</v>
      </c>
      <c r="BB104" s="355"/>
      <c r="BC104" s="901"/>
      <c r="BD104" s="853"/>
    </row>
    <row r="105" spans="1:65" ht="26.25" customHeight="1" thickBot="1">
      <c r="A105" s="2421"/>
      <c r="B105" s="2449"/>
      <c r="C105" s="2458" t="s">
        <v>41</v>
      </c>
      <c r="D105" s="2459"/>
      <c r="E105" s="2460"/>
      <c r="F105" s="2461"/>
      <c r="G105" s="2459"/>
      <c r="H105" s="1172">
        <f t="shared" ref="H105" si="475">G105+H101-H104</f>
        <v>0</v>
      </c>
      <c r="I105" s="339">
        <f t="shared" ref="I105" si="476">H105+I101-I104</f>
        <v>0</v>
      </c>
      <c r="J105" s="1108">
        <f t="shared" ref="J105:BD105" si="477">I105+J101-J104</f>
        <v>0</v>
      </c>
      <c r="K105" s="340">
        <f t="shared" si="477"/>
        <v>0</v>
      </c>
      <c r="L105" s="339">
        <f t="shared" si="477"/>
        <v>0</v>
      </c>
      <c r="M105" s="1108">
        <f t="shared" si="477"/>
        <v>0</v>
      </c>
      <c r="N105" s="1760">
        <f t="shared" si="477"/>
        <v>0</v>
      </c>
      <c r="O105" s="1108">
        <f t="shared" si="477"/>
        <v>0</v>
      </c>
      <c r="P105" s="340">
        <f t="shared" si="477"/>
        <v>0</v>
      </c>
      <c r="Q105" s="1107">
        <f t="shared" si="477"/>
        <v>0</v>
      </c>
      <c r="R105" s="338">
        <f t="shared" si="477"/>
        <v>0</v>
      </c>
      <c r="S105" s="1826">
        <f t="shared" si="477"/>
        <v>0</v>
      </c>
      <c r="T105" s="1108">
        <f t="shared" si="477"/>
        <v>0</v>
      </c>
      <c r="U105" s="340">
        <f t="shared" si="477"/>
        <v>0</v>
      </c>
      <c r="V105" s="1107">
        <f t="shared" si="477"/>
        <v>0</v>
      </c>
      <c r="W105" s="338">
        <f t="shared" si="477"/>
        <v>0</v>
      </c>
      <c r="X105" s="339">
        <f t="shared" si="477"/>
        <v>0</v>
      </c>
      <c r="Y105" s="340">
        <f t="shared" si="477"/>
        <v>0</v>
      </c>
      <c r="Z105" s="339">
        <f t="shared" si="477"/>
        <v>0</v>
      </c>
      <c r="AA105" s="1107">
        <f t="shared" si="477"/>
        <v>0</v>
      </c>
      <c r="AB105" s="338">
        <f t="shared" si="477"/>
        <v>0</v>
      </c>
      <c r="AC105" s="339">
        <f t="shared" si="477"/>
        <v>0</v>
      </c>
      <c r="AD105" s="340">
        <f t="shared" si="477"/>
        <v>0</v>
      </c>
      <c r="AE105" s="339">
        <f t="shared" si="477"/>
        <v>0</v>
      </c>
      <c r="AF105" s="340">
        <f t="shared" si="477"/>
        <v>0</v>
      </c>
      <c r="AG105" s="1172">
        <f t="shared" si="477"/>
        <v>0</v>
      </c>
      <c r="AH105" s="339">
        <f t="shared" si="477"/>
        <v>0</v>
      </c>
      <c r="AI105" s="1108">
        <f t="shared" si="477"/>
        <v>0</v>
      </c>
      <c r="AJ105" s="1172">
        <f t="shared" si="477"/>
        <v>0</v>
      </c>
      <c r="AK105" s="339">
        <f t="shared" si="477"/>
        <v>0</v>
      </c>
      <c r="AL105" s="884">
        <f t="shared" si="477"/>
        <v>0</v>
      </c>
      <c r="AM105" s="884">
        <f t="shared" si="477"/>
        <v>0</v>
      </c>
      <c r="AN105" s="885">
        <f t="shared" si="477"/>
        <v>0</v>
      </c>
      <c r="AO105" s="886">
        <f t="shared" si="477"/>
        <v>0</v>
      </c>
      <c r="AP105" s="885">
        <f t="shared" si="477"/>
        <v>0</v>
      </c>
      <c r="AQ105" s="894">
        <f t="shared" si="477"/>
        <v>0</v>
      </c>
      <c r="AR105" s="884">
        <f t="shared" si="477"/>
        <v>0</v>
      </c>
      <c r="AS105" s="912">
        <f t="shared" si="477"/>
        <v>0</v>
      </c>
      <c r="AT105" s="884">
        <f t="shared" si="477"/>
        <v>0</v>
      </c>
      <c r="AU105" s="884">
        <f t="shared" si="477"/>
        <v>0</v>
      </c>
      <c r="AV105" s="884">
        <f t="shared" si="477"/>
        <v>0</v>
      </c>
      <c r="AW105" s="884">
        <f t="shared" si="477"/>
        <v>0</v>
      </c>
      <c r="AX105" s="884">
        <f t="shared" si="477"/>
        <v>0</v>
      </c>
      <c r="AY105" s="884">
        <f t="shared" si="477"/>
        <v>0</v>
      </c>
      <c r="AZ105" s="885">
        <f t="shared" si="477"/>
        <v>0</v>
      </c>
      <c r="BA105" s="1289">
        <f t="shared" si="477"/>
        <v>0</v>
      </c>
      <c r="BB105" s="384">
        <f t="shared" si="477"/>
        <v>0</v>
      </c>
      <c r="BC105" s="938"/>
      <c r="BD105" s="853">
        <f t="shared" si="477"/>
        <v>0</v>
      </c>
      <c r="BG105" s="385">
        <f t="shared" ref="BG105:BK105" si="478">BF105+BG101-BG104</f>
        <v>0</v>
      </c>
      <c r="BH105" s="385">
        <f t="shared" si="478"/>
        <v>0</v>
      </c>
      <c r="BI105" s="385">
        <f t="shared" si="478"/>
        <v>0</v>
      </c>
      <c r="BJ105" s="385">
        <f t="shared" si="478"/>
        <v>0</v>
      </c>
      <c r="BK105" s="385">
        <f t="shared" si="478"/>
        <v>0</v>
      </c>
    </row>
    <row r="106" spans="1:65" ht="26.25" customHeight="1">
      <c r="A106" s="2558" t="s">
        <v>288</v>
      </c>
      <c r="B106" s="2568"/>
      <c r="C106" s="2568"/>
      <c r="D106" s="2568"/>
      <c r="E106" s="2569"/>
      <c r="F106" s="2442"/>
      <c r="G106" s="856" t="s">
        <v>49</v>
      </c>
      <c r="H106" s="1531">
        <v>46</v>
      </c>
      <c r="I106" s="1232">
        <v>60</v>
      </c>
      <c r="J106" s="562">
        <v>60</v>
      </c>
      <c r="K106" s="482">
        <v>60</v>
      </c>
      <c r="L106" s="1264">
        <v>58</v>
      </c>
      <c r="M106" s="1586">
        <v>53</v>
      </c>
      <c r="N106" s="1778">
        <v>60</v>
      </c>
      <c r="O106" s="427">
        <v>60</v>
      </c>
      <c r="P106" s="567">
        <v>52</v>
      </c>
      <c r="Q106" s="571">
        <v>50</v>
      </c>
      <c r="R106" s="569">
        <v>60</v>
      </c>
      <c r="S106" s="1827">
        <v>57</v>
      </c>
      <c r="T106" s="566">
        <v>56</v>
      </c>
      <c r="U106" s="567">
        <v>46</v>
      </c>
      <c r="V106" s="571">
        <v>55</v>
      </c>
      <c r="W106" s="569">
        <v>54</v>
      </c>
      <c r="X106" s="568">
        <v>37</v>
      </c>
      <c r="Y106" s="567">
        <v>37</v>
      </c>
      <c r="Z106" s="568">
        <v>10</v>
      </c>
      <c r="AA106" s="571">
        <v>24</v>
      </c>
      <c r="AB106" s="569">
        <v>43</v>
      </c>
      <c r="AC106" s="568">
        <v>43</v>
      </c>
      <c r="AD106" s="567">
        <v>43</v>
      </c>
      <c r="AE106" s="568">
        <v>44</v>
      </c>
      <c r="AF106" s="567">
        <v>42</v>
      </c>
      <c r="AG106" s="570"/>
      <c r="AH106" s="568"/>
      <c r="AI106" s="566"/>
      <c r="AJ106" s="570"/>
      <c r="AK106" s="568"/>
      <c r="AL106" s="293"/>
      <c r="AM106" s="292"/>
      <c r="AN106" s="291"/>
      <c r="AO106" s="295"/>
      <c r="AP106" s="292"/>
      <c r="AQ106" s="296"/>
      <c r="AR106" s="293"/>
      <c r="AS106" s="293"/>
      <c r="AT106" s="293"/>
      <c r="AU106" s="293"/>
      <c r="AV106" s="293"/>
      <c r="AW106" s="293"/>
      <c r="AX106" s="293"/>
      <c r="AY106" s="293"/>
      <c r="AZ106" s="292"/>
      <c r="BA106" s="1283"/>
      <c r="BB106" s="417"/>
      <c r="BC106" s="934">
        <f>SUM(L106:AW106)</f>
        <v>984</v>
      </c>
      <c r="BD106" s="853"/>
      <c r="BM106" s="385">
        <f>SUM(X106:BH106)</f>
        <v>1307</v>
      </c>
    </row>
    <row r="107" spans="1:65" ht="26.25" customHeight="1">
      <c r="A107" s="2570"/>
      <c r="B107" s="2571"/>
      <c r="C107" s="2571"/>
      <c r="D107" s="2571"/>
      <c r="E107" s="2572"/>
      <c r="F107" s="2443"/>
      <c r="G107" s="865" t="s">
        <v>200</v>
      </c>
      <c r="H107" s="1230">
        <v>58</v>
      </c>
      <c r="I107" s="1237">
        <v>53</v>
      </c>
      <c r="J107" s="287">
        <f t="shared" ref="J107:AD107" si="479">N106</f>
        <v>60</v>
      </c>
      <c r="K107" s="298">
        <f t="shared" si="479"/>
        <v>60</v>
      </c>
      <c r="L107" s="286">
        <f t="shared" si="479"/>
        <v>52</v>
      </c>
      <c r="M107" s="287">
        <f t="shared" si="479"/>
        <v>50</v>
      </c>
      <c r="N107" s="1756">
        <f t="shared" si="479"/>
        <v>60</v>
      </c>
      <c r="O107" s="287">
        <f t="shared" si="479"/>
        <v>57</v>
      </c>
      <c r="P107" s="298">
        <f t="shared" si="479"/>
        <v>56</v>
      </c>
      <c r="Q107" s="866">
        <f t="shared" si="479"/>
        <v>46</v>
      </c>
      <c r="R107" s="288">
        <f t="shared" si="479"/>
        <v>55</v>
      </c>
      <c r="S107" s="1807">
        <f t="shared" si="479"/>
        <v>54</v>
      </c>
      <c r="T107" s="287">
        <f t="shared" si="479"/>
        <v>37</v>
      </c>
      <c r="U107" s="298">
        <f t="shared" si="479"/>
        <v>37</v>
      </c>
      <c r="V107" s="866">
        <f t="shared" si="479"/>
        <v>10</v>
      </c>
      <c r="W107" s="288">
        <f t="shared" si="479"/>
        <v>24</v>
      </c>
      <c r="X107" s="286">
        <f t="shared" si="479"/>
        <v>43</v>
      </c>
      <c r="Y107" s="298">
        <f t="shared" si="479"/>
        <v>43</v>
      </c>
      <c r="Z107" s="286">
        <f t="shared" si="479"/>
        <v>43</v>
      </c>
      <c r="AA107" s="866">
        <f t="shared" si="479"/>
        <v>44</v>
      </c>
      <c r="AB107" s="288">
        <f t="shared" si="479"/>
        <v>42</v>
      </c>
      <c r="AC107" s="286">
        <f t="shared" si="479"/>
        <v>0</v>
      </c>
      <c r="AD107" s="298">
        <f t="shared" si="479"/>
        <v>0</v>
      </c>
      <c r="AE107" s="286">
        <f t="shared" ref="AE107" si="480">AJ106</f>
        <v>0</v>
      </c>
      <c r="AF107" s="298">
        <f t="shared" ref="AF107" si="481">AK106</f>
        <v>0</v>
      </c>
      <c r="AG107" s="1170">
        <f t="shared" ref="AG107" si="482">AL106</f>
        <v>0</v>
      </c>
      <c r="AH107" s="286">
        <f t="shared" ref="AH107" si="483">AM106</f>
        <v>0</v>
      </c>
      <c r="AI107" s="287">
        <f t="shared" ref="AI107" si="484">AN106</f>
        <v>0</v>
      </c>
      <c r="AJ107" s="1170">
        <f t="shared" ref="AJ107" si="485">AO106</f>
        <v>0</v>
      </c>
      <c r="AK107" s="286">
        <f t="shared" ref="AK107" si="486">AP106</f>
        <v>0</v>
      </c>
      <c r="AL107" s="286">
        <f t="shared" ref="AL107" si="487">AQ106</f>
        <v>0</v>
      </c>
      <c r="AM107" s="286">
        <f t="shared" ref="AM107" si="488">AR106</f>
        <v>0</v>
      </c>
      <c r="AN107" s="287">
        <f t="shared" ref="AN107:AP107" si="489">AS106</f>
        <v>0</v>
      </c>
      <c r="AO107" s="298">
        <f t="shared" si="489"/>
        <v>0</v>
      </c>
      <c r="AP107" s="285">
        <f t="shared" si="489"/>
        <v>0</v>
      </c>
      <c r="AQ107" s="284"/>
      <c r="AR107" s="487"/>
      <c r="AS107" s="487"/>
      <c r="AT107" s="487"/>
      <c r="AU107" s="487"/>
      <c r="AV107" s="487"/>
      <c r="AW107" s="487"/>
      <c r="AX107" s="487"/>
      <c r="AY107" s="487"/>
      <c r="AZ107" s="285"/>
      <c r="BA107" s="1284"/>
      <c r="BB107" s="935"/>
      <c r="BC107" s="868">
        <f>SUM(H107:AW107)</f>
        <v>984</v>
      </c>
      <c r="BD107" s="853"/>
      <c r="BL107" s="385">
        <f>BP106</f>
        <v>0</v>
      </c>
      <c r="BM107" s="385">
        <f>SUM(S107:BH107)</f>
        <v>1361</v>
      </c>
    </row>
    <row r="108" spans="1:65" ht="26.25" customHeight="1">
      <c r="A108" s="2573"/>
      <c r="B108" s="2574"/>
      <c r="C108" s="2574"/>
      <c r="D108" s="2574"/>
      <c r="E108" s="2575"/>
      <c r="F108" s="2444"/>
      <c r="G108" s="869" t="s">
        <v>53</v>
      </c>
      <c r="H108" s="1227">
        <f t="shared" ref="H108" si="490">M106</f>
        <v>53</v>
      </c>
      <c r="I108" s="246">
        <f t="shared" ref="I108" si="491">N106</f>
        <v>60</v>
      </c>
      <c r="J108" s="245">
        <f t="shared" ref="J108" si="492">O106</f>
        <v>60</v>
      </c>
      <c r="K108" s="247">
        <f t="shared" ref="K108" si="493">P106</f>
        <v>52</v>
      </c>
      <c r="L108" s="246">
        <f t="shared" ref="L108" si="494">Q106</f>
        <v>50</v>
      </c>
      <c r="M108" s="245">
        <f t="shared" ref="M108" si="495">R106</f>
        <v>60</v>
      </c>
      <c r="N108" s="1776">
        <f t="shared" ref="N108" si="496">S106</f>
        <v>57</v>
      </c>
      <c r="O108" s="245">
        <f t="shared" ref="O108" si="497">T106</f>
        <v>56</v>
      </c>
      <c r="P108" s="247">
        <f t="shared" ref="P108" si="498">U106</f>
        <v>46</v>
      </c>
      <c r="Q108" s="387">
        <f t="shared" ref="Q108" si="499">V106</f>
        <v>55</v>
      </c>
      <c r="R108" s="244">
        <f t="shared" ref="R108" si="500">W106</f>
        <v>54</v>
      </c>
      <c r="S108" s="1823">
        <f t="shared" ref="S108" si="501">X106</f>
        <v>37</v>
      </c>
      <c r="T108" s="245">
        <f t="shared" ref="T108" si="502">Y106</f>
        <v>37</v>
      </c>
      <c r="U108" s="247">
        <f t="shared" ref="U108" si="503">Z106</f>
        <v>10</v>
      </c>
      <c r="V108" s="387">
        <f t="shared" ref="V108" si="504">AA106</f>
        <v>24</v>
      </c>
      <c r="W108" s="244">
        <f t="shared" ref="W108" si="505">AB106</f>
        <v>43</v>
      </c>
      <c r="X108" s="246">
        <f t="shared" ref="X108" si="506">AC106</f>
        <v>43</v>
      </c>
      <c r="Y108" s="247">
        <f t="shared" ref="Y108" si="507">AD106</f>
        <v>43</v>
      </c>
      <c r="Z108" s="246">
        <f t="shared" ref="Z108" si="508">AE106</f>
        <v>44</v>
      </c>
      <c r="AA108" s="387">
        <f t="shared" ref="AA108" si="509">AF106</f>
        <v>42</v>
      </c>
      <c r="AB108" s="244">
        <f t="shared" ref="AB108" si="510">AG106</f>
        <v>0</v>
      </c>
      <c r="AC108" s="246">
        <f t="shared" ref="AC108" si="511">AH106</f>
        <v>0</v>
      </c>
      <c r="AD108" s="247">
        <f t="shared" ref="AD108" si="512">AI106</f>
        <v>0</v>
      </c>
      <c r="AE108" s="246">
        <f t="shared" ref="AE108" si="513">AJ106</f>
        <v>0</v>
      </c>
      <c r="AF108" s="247">
        <f t="shared" ref="AF108" si="514">AK106</f>
        <v>0</v>
      </c>
      <c r="AG108" s="420">
        <f t="shared" ref="AG108" si="515">AL106</f>
        <v>0</v>
      </c>
      <c r="AH108" s="246">
        <f t="shared" ref="AH108" si="516">AM106</f>
        <v>0</v>
      </c>
      <c r="AI108" s="245">
        <f t="shared" ref="AI108" si="517">AN106</f>
        <v>0</v>
      </c>
      <c r="AJ108" s="420">
        <f t="shared" ref="AJ108" si="518">AO106</f>
        <v>0</v>
      </c>
      <c r="AK108" s="246">
        <f t="shared" ref="AK108" si="519">AP106</f>
        <v>0</v>
      </c>
      <c r="AL108" s="246">
        <f t="shared" ref="AL108" si="520">AQ106</f>
        <v>0</v>
      </c>
      <c r="AM108" s="246">
        <f t="shared" ref="AM108" si="521">AR106</f>
        <v>0</v>
      </c>
      <c r="AN108" s="245">
        <f t="shared" ref="AN108:AU108" si="522">AS106</f>
        <v>0</v>
      </c>
      <c r="AO108" s="247">
        <f t="shared" si="522"/>
        <v>0</v>
      </c>
      <c r="AP108" s="245">
        <f t="shared" si="522"/>
        <v>0</v>
      </c>
      <c r="AQ108" s="244">
        <f t="shared" si="522"/>
        <v>0</v>
      </c>
      <c r="AR108" s="246">
        <f t="shared" si="522"/>
        <v>0</v>
      </c>
      <c r="AS108" s="246">
        <f t="shared" si="522"/>
        <v>0</v>
      </c>
      <c r="AT108" s="246">
        <f t="shared" si="522"/>
        <v>0</v>
      </c>
      <c r="AU108" s="246">
        <f t="shared" si="522"/>
        <v>0</v>
      </c>
      <c r="AV108" s="246"/>
      <c r="AW108" s="246"/>
      <c r="AX108" s="246"/>
      <c r="AY108" s="341"/>
      <c r="AZ108" s="343"/>
      <c r="BA108" s="1285"/>
      <c r="BB108" s="384"/>
      <c r="BC108" s="877">
        <f>SUM(H108:AW108)</f>
        <v>926</v>
      </c>
      <c r="BD108" s="853"/>
      <c r="BM108" s="385">
        <f>SUM(R108:BG108)</f>
        <v>1303</v>
      </c>
    </row>
    <row r="109" spans="1:65" ht="26.25" customHeight="1">
      <c r="A109" s="2445"/>
      <c r="B109" s="2446"/>
      <c r="C109" s="2450" t="s">
        <v>43</v>
      </c>
      <c r="D109" s="2451"/>
      <c r="E109" s="2452"/>
      <c r="F109" s="2453"/>
      <c r="G109" s="2451"/>
      <c r="H109" s="1229">
        <v>53</v>
      </c>
      <c r="I109" s="256">
        <f t="shared" ref="I109" si="523">H109+I108-I107</f>
        <v>60</v>
      </c>
      <c r="J109" s="255">
        <f t="shared" ref="J109" si="524">I109+J108-J107</f>
        <v>60</v>
      </c>
      <c r="K109" s="257">
        <f t="shared" ref="K109" si="525">J109+K108-K107</f>
        <v>52</v>
      </c>
      <c r="L109" s="256">
        <f t="shared" ref="L109" si="526">K109+L108-L107</f>
        <v>50</v>
      </c>
      <c r="M109" s="255">
        <f t="shared" ref="M109" si="527">L109+M108-M107</f>
        <v>60</v>
      </c>
      <c r="N109" s="1777">
        <f t="shared" ref="N109" si="528">M109+N108-N107</f>
        <v>57</v>
      </c>
      <c r="O109" s="255">
        <f t="shared" ref="O109" si="529">N109+O108-O107</f>
        <v>56</v>
      </c>
      <c r="P109" s="257">
        <f t="shared" ref="P109" si="530">O109+P108-P107</f>
        <v>46</v>
      </c>
      <c r="Q109" s="1117">
        <f t="shared" ref="Q109" si="531">P109+Q108-Q107</f>
        <v>55</v>
      </c>
      <c r="R109" s="258">
        <f t="shared" ref="R109" si="532">Q109+R108-R107</f>
        <v>54</v>
      </c>
      <c r="S109" s="1824">
        <f t="shared" ref="S109" si="533">R109+S108-S107</f>
        <v>37</v>
      </c>
      <c r="T109" s="255">
        <f t="shared" ref="T109" si="534">S109+T108-T107</f>
        <v>37</v>
      </c>
      <c r="U109" s="257">
        <f t="shared" ref="U109" si="535">T109+U108-U107</f>
        <v>10</v>
      </c>
      <c r="V109" s="1117">
        <f t="shared" ref="V109" si="536">U109+V108-V107</f>
        <v>24</v>
      </c>
      <c r="W109" s="258">
        <f t="shared" ref="W109" si="537">V109+W108-W107</f>
        <v>43</v>
      </c>
      <c r="X109" s="256">
        <f t="shared" ref="X109" si="538">W109+X108-X107</f>
        <v>43</v>
      </c>
      <c r="Y109" s="257">
        <f t="shared" ref="Y109" si="539">X109+Y108-Y107</f>
        <v>43</v>
      </c>
      <c r="Z109" s="256">
        <f t="shared" ref="Z109" si="540">Y109+Z108-Z107</f>
        <v>44</v>
      </c>
      <c r="AA109" s="1117">
        <f t="shared" ref="AA109" si="541">Z109+AA108-AA107</f>
        <v>42</v>
      </c>
      <c r="AB109" s="258">
        <f t="shared" ref="AB109" si="542">AA109+AB108-AB107</f>
        <v>0</v>
      </c>
      <c r="AC109" s="256">
        <f t="shared" ref="AC109" si="543">AB109+AC108-AC107</f>
        <v>0</v>
      </c>
      <c r="AD109" s="257">
        <f t="shared" ref="AD109" si="544">AC109+AD108-AD107</f>
        <v>0</v>
      </c>
      <c r="AE109" s="256">
        <f t="shared" ref="AE109" si="545">AD109+AE108-AE107</f>
        <v>0</v>
      </c>
      <c r="AF109" s="257">
        <f t="shared" ref="AF109" si="546">AE109+AF108-AF107</f>
        <v>0</v>
      </c>
      <c r="AG109" s="1171">
        <f t="shared" ref="AG109" si="547">AF109+AG108-AG107</f>
        <v>0</v>
      </c>
      <c r="AH109" s="256">
        <f t="shared" ref="AH109" si="548">AG109+AH108-AH107</f>
        <v>0</v>
      </c>
      <c r="AI109" s="255">
        <f t="shared" ref="AI109" si="549">AH109+AI108-AI107</f>
        <v>0</v>
      </c>
      <c r="AJ109" s="1171">
        <f t="shared" ref="AJ109" si="550">AI109+AJ108-AJ107</f>
        <v>0</v>
      </c>
      <c r="AK109" s="256">
        <f t="shared" ref="AK109" si="551">AJ109+AK108-AK107</f>
        <v>0</v>
      </c>
      <c r="AL109" s="871">
        <f t="shared" ref="AL109" si="552">AK109+AL108-AL107</f>
        <v>0</v>
      </c>
      <c r="AM109" s="871">
        <f t="shared" ref="AM109" si="553">AL109+AM108-AM107</f>
        <v>0</v>
      </c>
      <c r="AN109" s="872">
        <f t="shared" ref="AN109:BK109" si="554">AM109+AN108-AN107</f>
        <v>0</v>
      </c>
      <c r="AO109" s="873">
        <f t="shared" si="554"/>
        <v>0</v>
      </c>
      <c r="AP109" s="872">
        <f t="shared" si="554"/>
        <v>0</v>
      </c>
      <c r="AQ109" s="892">
        <f t="shared" si="554"/>
        <v>0</v>
      </c>
      <c r="AR109" s="871">
        <f t="shared" si="554"/>
        <v>0</v>
      </c>
      <c r="AS109" s="871">
        <f t="shared" si="554"/>
        <v>0</v>
      </c>
      <c r="AT109" s="871">
        <f t="shared" si="554"/>
        <v>0</v>
      </c>
      <c r="AU109" s="871">
        <f t="shared" si="554"/>
        <v>0</v>
      </c>
      <c r="AV109" s="871">
        <f t="shared" si="554"/>
        <v>0</v>
      </c>
      <c r="AW109" s="871">
        <f t="shared" si="554"/>
        <v>0</v>
      </c>
      <c r="AX109" s="871">
        <f t="shared" si="554"/>
        <v>0</v>
      </c>
      <c r="AY109" s="871">
        <f t="shared" si="554"/>
        <v>0</v>
      </c>
      <c r="AZ109" s="872">
        <f t="shared" si="554"/>
        <v>0</v>
      </c>
      <c r="BA109" s="1295">
        <f t="shared" si="554"/>
        <v>0</v>
      </c>
      <c r="BB109" s="936">
        <f t="shared" si="554"/>
        <v>0</v>
      </c>
      <c r="BC109" s="937"/>
      <c r="BD109" s="853">
        <f t="shared" si="554"/>
        <v>0</v>
      </c>
      <c r="BE109" s="385">
        <f t="shared" si="554"/>
        <v>0</v>
      </c>
      <c r="BF109" s="385">
        <f t="shared" si="554"/>
        <v>0</v>
      </c>
      <c r="BG109" s="385">
        <f t="shared" si="554"/>
        <v>0</v>
      </c>
      <c r="BH109" s="385">
        <f t="shared" si="554"/>
        <v>0</v>
      </c>
      <c r="BI109" s="385">
        <f t="shared" si="554"/>
        <v>0</v>
      </c>
      <c r="BJ109" s="385">
        <f t="shared" si="554"/>
        <v>0</v>
      </c>
      <c r="BK109" s="385">
        <f t="shared" si="554"/>
        <v>0</v>
      </c>
    </row>
    <row r="110" spans="1:65" ht="26.25" customHeight="1">
      <c r="A110" s="2447"/>
      <c r="B110" s="2448"/>
      <c r="C110" s="2454" t="s">
        <v>197</v>
      </c>
      <c r="D110" s="2455"/>
      <c r="E110" s="2456"/>
      <c r="F110" s="2457"/>
      <c r="G110" s="2455"/>
      <c r="H110" s="1573">
        <v>58</v>
      </c>
      <c r="I110" s="1236">
        <f t="shared" ref="I110" si="555">M106</f>
        <v>53</v>
      </c>
      <c r="J110" s="1104">
        <f t="shared" ref="J110" si="556">N106</f>
        <v>60</v>
      </c>
      <c r="K110" s="247">
        <f t="shared" ref="K110" si="557">O106</f>
        <v>60</v>
      </c>
      <c r="L110" s="246">
        <f t="shared" ref="L110" si="558">P106</f>
        <v>52</v>
      </c>
      <c r="M110" s="245">
        <f t="shared" ref="M110" si="559">Q106</f>
        <v>50</v>
      </c>
      <c r="N110" s="1776">
        <f t="shared" ref="N110" si="560">R106</f>
        <v>60</v>
      </c>
      <c r="O110" s="245">
        <f t="shared" ref="O110" si="561">S106</f>
        <v>57</v>
      </c>
      <c r="P110" s="366">
        <f t="shared" ref="P110" si="562">T106</f>
        <v>56</v>
      </c>
      <c r="Q110" s="1103">
        <f t="shared" ref="Q110" si="563">U106</f>
        <v>46</v>
      </c>
      <c r="R110" s="364">
        <f t="shared" ref="R110" si="564">V106</f>
        <v>55</v>
      </c>
      <c r="S110" s="1825">
        <f t="shared" ref="S110" si="565">W106</f>
        <v>54</v>
      </c>
      <c r="T110" s="1104">
        <f t="shared" ref="T110" si="566">X106</f>
        <v>37</v>
      </c>
      <c r="U110" s="366">
        <f t="shared" ref="U110" si="567">Y106</f>
        <v>37</v>
      </c>
      <c r="V110" s="1103">
        <f t="shared" ref="V110" si="568">Z106</f>
        <v>10</v>
      </c>
      <c r="W110" s="364">
        <f t="shared" ref="W110" si="569">AA106</f>
        <v>24</v>
      </c>
      <c r="X110" s="365">
        <f t="shared" ref="X110" si="570">AB106</f>
        <v>43</v>
      </c>
      <c r="Y110" s="366">
        <f t="shared" ref="Y110" si="571">AC106</f>
        <v>43</v>
      </c>
      <c r="Z110" s="365">
        <f t="shared" ref="Z110" si="572">AD106</f>
        <v>43</v>
      </c>
      <c r="AA110" s="1103">
        <f t="shared" ref="AA110" si="573">AE106</f>
        <v>44</v>
      </c>
      <c r="AB110" s="364">
        <f t="shared" ref="AB110" si="574">AF106</f>
        <v>42</v>
      </c>
      <c r="AC110" s="365">
        <f t="shared" ref="AC110" si="575">AG106</f>
        <v>0</v>
      </c>
      <c r="AD110" s="366">
        <f t="shared" ref="AD110" si="576">AH106</f>
        <v>0</v>
      </c>
      <c r="AE110" s="365">
        <f t="shared" ref="AE110" si="577">AI106</f>
        <v>0</v>
      </c>
      <c r="AF110" s="366">
        <f t="shared" ref="AF110" si="578">AJ106</f>
        <v>0</v>
      </c>
      <c r="AG110" s="590">
        <f t="shared" ref="AG110" si="579">AK106</f>
        <v>0</v>
      </c>
      <c r="AH110" s="365">
        <f t="shared" ref="AH110" si="580">AL106</f>
        <v>0</v>
      </c>
      <c r="AI110" s="1104">
        <f t="shared" ref="AI110" si="581">AM106</f>
        <v>0</v>
      </c>
      <c r="AJ110" s="590">
        <f t="shared" ref="AJ110" si="582">AN106</f>
        <v>0</v>
      </c>
      <c r="AK110" s="365">
        <f t="shared" ref="AK110" si="583">AO106</f>
        <v>0</v>
      </c>
      <c r="AL110" s="359">
        <f t="shared" ref="AL110" si="584">AP106</f>
        <v>0</v>
      </c>
      <c r="AM110" s="359">
        <f t="shared" ref="AM110" si="585">AQ106</f>
        <v>0</v>
      </c>
      <c r="AN110" s="358">
        <f t="shared" ref="AN110:AT110" si="586">AR106</f>
        <v>0</v>
      </c>
      <c r="AO110" s="361">
        <f t="shared" si="586"/>
        <v>0</v>
      </c>
      <c r="AP110" s="358">
        <f t="shared" si="586"/>
        <v>0</v>
      </c>
      <c r="AQ110" s="362">
        <f t="shared" si="586"/>
        <v>0</v>
      </c>
      <c r="AR110" s="359">
        <f t="shared" si="586"/>
        <v>0</v>
      </c>
      <c r="AS110" s="359">
        <f t="shared" si="586"/>
        <v>0</v>
      </c>
      <c r="AT110" s="359">
        <f t="shared" si="586"/>
        <v>0</v>
      </c>
      <c r="AU110" s="359"/>
      <c r="AV110" s="359"/>
      <c r="AW110" s="359"/>
      <c r="AX110" s="359"/>
      <c r="AY110" s="359"/>
      <c r="AZ110" s="358"/>
      <c r="BA110" s="1287"/>
      <c r="BB110" s="355"/>
      <c r="BC110" s="901"/>
      <c r="BD110" s="853"/>
    </row>
    <row r="111" spans="1:65" ht="26.25" customHeight="1" thickBot="1">
      <c r="A111" s="2421"/>
      <c r="B111" s="2449"/>
      <c r="C111" s="2458" t="s">
        <v>41</v>
      </c>
      <c r="D111" s="2459"/>
      <c r="E111" s="2460"/>
      <c r="F111" s="2461"/>
      <c r="G111" s="2459"/>
      <c r="H111" s="1574">
        <f t="shared" ref="H111" si="587">G111+H107-H110</f>
        <v>0</v>
      </c>
      <c r="I111" s="339">
        <f t="shared" ref="I111" si="588">H111+I107-I110</f>
        <v>0</v>
      </c>
      <c r="J111" s="1108">
        <f t="shared" ref="J111" si="589">I111+J107-J110</f>
        <v>0</v>
      </c>
      <c r="K111" s="340">
        <f t="shared" ref="K111" si="590">J111+K107-K110</f>
        <v>0</v>
      </c>
      <c r="L111" s="339">
        <f t="shared" ref="L111" si="591">K111+L107-L110</f>
        <v>0</v>
      </c>
      <c r="M111" s="1108">
        <f t="shared" ref="M111" si="592">L111+M107-M110</f>
        <v>0</v>
      </c>
      <c r="N111" s="1760">
        <f t="shared" ref="N111" si="593">M111+N107-N110</f>
        <v>0</v>
      </c>
      <c r="O111" s="1108">
        <f t="shared" ref="O111" si="594">N111+O107-O110</f>
        <v>0</v>
      </c>
      <c r="P111" s="340">
        <f t="shared" ref="P111" si="595">O111+P107-P110</f>
        <v>0</v>
      </c>
      <c r="Q111" s="1107">
        <f t="shared" ref="Q111" si="596">P111+Q107-Q110</f>
        <v>0</v>
      </c>
      <c r="R111" s="338">
        <f t="shared" ref="R111" si="597">Q111+R107-R110</f>
        <v>0</v>
      </c>
      <c r="S111" s="1826">
        <f t="shared" ref="S111" si="598">R111+S107-S110</f>
        <v>0</v>
      </c>
      <c r="T111" s="1108">
        <f t="shared" ref="T111" si="599">S111+T107-T110</f>
        <v>0</v>
      </c>
      <c r="U111" s="340">
        <f t="shared" ref="U111" si="600">T111+U107-U110</f>
        <v>0</v>
      </c>
      <c r="V111" s="1107">
        <f t="shared" ref="V111" si="601">U111+V107-V110</f>
        <v>0</v>
      </c>
      <c r="W111" s="338">
        <f t="shared" ref="W111" si="602">V111+W107-W110</f>
        <v>0</v>
      </c>
      <c r="X111" s="339">
        <f t="shared" ref="X111" si="603">W111+X107-X110</f>
        <v>0</v>
      </c>
      <c r="Y111" s="340">
        <f t="shared" ref="Y111" si="604">X111+Y107-Y110</f>
        <v>0</v>
      </c>
      <c r="Z111" s="339">
        <f t="shared" ref="Z111" si="605">Y111+Z107-Z110</f>
        <v>0</v>
      </c>
      <c r="AA111" s="1107">
        <f t="shared" ref="AA111" si="606">Z111+AA107-AA110</f>
        <v>0</v>
      </c>
      <c r="AB111" s="338">
        <f t="shared" ref="AB111" si="607">AA111+AB107-AB110</f>
        <v>0</v>
      </c>
      <c r="AC111" s="339">
        <f t="shared" ref="AC111" si="608">AB111+AC107-AC110</f>
        <v>0</v>
      </c>
      <c r="AD111" s="340">
        <f t="shared" ref="AD111" si="609">AC111+AD107-AD110</f>
        <v>0</v>
      </c>
      <c r="AE111" s="339">
        <f t="shared" ref="AE111" si="610">AD111+AE107-AE110</f>
        <v>0</v>
      </c>
      <c r="AF111" s="340">
        <f t="shared" ref="AF111" si="611">AE111+AF107-AF110</f>
        <v>0</v>
      </c>
      <c r="AG111" s="1172">
        <f t="shared" ref="AG111" si="612">AF111+AG107-AG110</f>
        <v>0</v>
      </c>
      <c r="AH111" s="339">
        <f t="shared" ref="AH111" si="613">AG111+AH107-AH110</f>
        <v>0</v>
      </c>
      <c r="AI111" s="1108">
        <f t="shared" ref="AI111" si="614">AH111+AI107-AI110</f>
        <v>0</v>
      </c>
      <c r="AJ111" s="1172">
        <f t="shared" ref="AJ111" si="615">AI111+AJ107-AJ110</f>
        <v>0</v>
      </c>
      <c r="AK111" s="339">
        <f t="shared" ref="AK111" si="616">AJ111+AK107-AK110</f>
        <v>0</v>
      </c>
      <c r="AL111" s="884">
        <f t="shared" ref="AL111" si="617">AK111+AL107-AL110</f>
        <v>0</v>
      </c>
      <c r="AM111" s="884">
        <f t="shared" ref="AM111" si="618">AL111+AM107-AM110</f>
        <v>0</v>
      </c>
      <c r="AN111" s="885">
        <f t="shared" ref="AN111:BK111" si="619">AM111+AN107-AN110</f>
        <v>0</v>
      </c>
      <c r="AO111" s="886">
        <f t="shared" si="619"/>
        <v>0</v>
      </c>
      <c r="AP111" s="885">
        <f t="shared" si="619"/>
        <v>0</v>
      </c>
      <c r="AQ111" s="894">
        <f t="shared" si="619"/>
        <v>0</v>
      </c>
      <c r="AR111" s="884">
        <f t="shared" si="619"/>
        <v>0</v>
      </c>
      <c r="AS111" s="912">
        <f t="shared" si="619"/>
        <v>0</v>
      </c>
      <c r="AT111" s="884">
        <f t="shared" si="619"/>
        <v>0</v>
      </c>
      <c r="AU111" s="884">
        <f t="shared" si="619"/>
        <v>0</v>
      </c>
      <c r="AV111" s="884">
        <f t="shared" si="619"/>
        <v>0</v>
      </c>
      <c r="AW111" s="884">
        <f t="shared" si="619"/>
        <v>0</v>
      </c>
      <c r="AX111" s="884">
        <f t="shared" si="619"/>
        <v>0</v>
      </c>
      <c r="AY111" s="884">
        <f t="shared" si="619"/>
        <v>0</v>
      </c>
      <c r="AZ111" s="885">
        <f t="shared" si="619"/>
        <v>0</v>
      </c>
      <c r="BA111" s="1289">
        <f t="shared" si="619"/>
        <v>0</v>
      </c>
      <c r="BB111" s="384">
        <f t="shared" si="619"/>
        <v>0</v>
      </c>
      <c r="BC111" s="938"/>
      <c r="BD111" s="853">
        <f t="shared" si="619"/>
        <v>0</v>
      </c>
      <c r="BE111" s="385">
        <f t="shared" si="619"/>
        <v>0</v>
      </c>
      <c r="BF111" s="385">
        <f t="shared" si="619"/>
        <v>0</v>
      </c>
      <c r="BG111" s="385">
        <f t="shared" si="619"/>
        <v>0</v>
      </c>
      <c r="BH111" s="385">
        <f t="shared" si="619"/>
        <v>0</v>
      </c>
      <c r="BI111" s="385">
        <f t="shared" si="619"/>
        <v>0</v>
      </c>
      <c r="BJ111" s="385">
        <f t="shared" si="619"/>
        <v>0</v>
      </c>
      <c r="BK111" s="385">
        <f t="shared" si="619"/>
        <v>0</v>
      </c>
    </row>
    <row r="112" spans="1:65" ht="26.25" customHeight="1">
      <c r="A112" s="2558" t="s">
        <v>289</v>
      </c>
      <c r="B112" s="2568"/>
      <c r="C112" s="2568"/>
      <c r="D112" s="2568"/>
      <c r="E112" s="2569"/>
      <c r="F112" s="2442"/>
      <c r="G112" s="856" t="s">
        <v>49</v>
      </c>
      <c r="H112" s="570"/>
      <c r="I112" s="568"/>
      <c r="J112" s="566"/>
      <c r="K112" s="483"/>
      <c r="L112" s="425"/>
      <c r="M112" s="427"/>
      <c r="N112" s="1778">
        <v>0</v>
      </c>
      <c r="O112" s="427">
        <v>0</v>
      </c>
      <c r="P112" s="567">
        <v>0</v>
      </c>
      <c r="Q112" s="571">
        <v>0</v>
      </c>
      <c r="R112" s="569">
        <v>0</v>
      </c>
      <c r="S112" s="1827">
        <v>0</v>
      </c>
      <c r="T112" s="566">
        <v>0</v>
      </c>
      <c r="U112" s="567">
        <v>0</v>
      </c>
      <c r="V112" s="571">
        <v>0</v>
      </c>
      <c r="W112" s="569">
        <v>0</v>
      </c>
      <c r="X112" s="568">
        <v>5</v>
      </c>
      <c r="Y112" s="567">
        <v>8</v>
      </c>
      <c r="Z112" s="568">
        <v>5</v>
      </c>
      <c r="AA112" s="1721">
        <v>5</v>
      </c>
      <c r="AB112" s="569">
        <v>0</v>
      </c>
      <c r="AC112" s="568">
        <v>0</v>
      </c>
      <c r="AD112" s="567">
        <v>0</v>
      </c>
      <c r="AE112" s="568">
        <v>0</v>
      </c>
      <c r="AF112" s="483">
        <v>0</v>
      </c>
      <c r="AG112" s="570"/>
      <c r="AH112" s="568"/>
      <c r="AI112" s="566"/>
      <c r="AJ112" s="570"/>
      <c r="AK112" s="568"/>
      <c r="AL112" s="293"/>
      <c r="AM112" s="293"/>
      <c r="AN112" s="292"/>
      <c r="AO112" s="295"/>
      <c r="AP112" s="292"/>
      <c r="AQ112" s="296"/>
      <c r="AR112" s="293"/>
      <c r="AS112" s="293"/>
      <c r="AT112" s="293"/>
      <c r="AU112" s="293"/>
      <c r="AV112" s="293"/>
      <c r="AW112" s="293"/>
      <c r="AX112" s="293"/>
      <c r="AY112" s="293"/>
      <c r="AZ112" s="292"/>
      <c r="BA112" s="1283"/>
      <c r="BB112" s="417"/>
      <c r="BC112" s="946">
        <f>SUM(L112:AW112)</f>
        <v>23</v>
      </c>
      <c r="BD112" s="853"/>
      <c r="BM112" s="385">
        <f>SUM(Z112:BL112)</f>
        <v>33</v>
      </c>
    </row>
    <row r="113" spans="1:65" ht="26.25" customHeight="1">
      <c r="A113" s="2570"/>
      <c r="B113" s="2571"/>
      <c r="C113" s="2571"/>
      <c r="D113" s="2571"/>
      <c r="E113" s="2572"/>
      <c r="F113" s="2443"/>
      <c r="G113" s="865" t="s">
        <v>48</v>
      </c>
      <c r="H113" s="1174">
        <f t="shared" ref="H113" si="620">M112</f>
        <v>0</v>
      </c>
      <c r="I113" s="487">
        <f t="shared" ref="I113" si="621">N112</f>
        <v>0</v>
      </c>
      <c r="J113" s="285">
        <f t="shared" ref="J113" si="622">O112</f>
        <v>0</v>
      </c>
      <c r="K113" s="298">
        <f t="shared" ref="K113" si="623">P112</f>
        <v>0</v>
      </c>
      <c r="L113" s="487">
        <f t="shared" ref="L113" si="624">Q112</f>
        <v>0</v>
      </c>
      <c r="M113" s="285">
        <f t="shared" ref="M113" si="625">R112</f>
        <v>0</v>
      </c>
      <c r="N113" s="1756">
        <f t="shared" ref="N113" si="626">S112</f>
        <v>0</v>
      </c>
      <c r="O113" s="287">
        <f t="shared" ref="O113" si="627">T112</f>
        <v>0</v>
      </c>
      <c r="P113" s="298">
        <f t="shared" ref="P113" si="628">U112</f>
        <v>0</v>
      </c>
      <c r="Q113" s="947">
        <f t="shared" ref="Q113" si="629">V112</f>
        <v>0</v>
      </c>
      <c r="R113" s="288">
        <f t="shared" ref="R113" si="630">W112</f>
        <v>0</v>
      </c>
      <c r="S113" s="1807">
        <f t="shared" ref="S113" si="631">X112</f>
        <v>5</v>
      </c>
      <c r="T113" s="287">
        <f t="shared" ref="T113" si="632">Y112</f>
        <v>8</v>
      </c>
      <c r="U113" s="298">
        <f t="shared" ref="U113" si="633">Z112</f>
        <v>5</v>
      </c>
      <c r="V113" s="866">
        <f t="shared" ref="V113" si="634">AA112</f>
        <v>5</v>
      </c>
      <c r="W113" s="284">
        <f t="shared" ref="W113" si="635">AB112</f>
        <v>0</v>
      </c>
      <c r="X113" s="286">
        <f t="shared" ref="X113" si="636">AC112</f>
        <v>0</v>
      </c>
      <c r="Y113" s="298">
        <f t="shared" ref="Y113" si="637">AD112</f>
        <v>0</v>
      </c>
      <c r="Z113" s="487">
        <f t="shared" ref="Z113" si="638">AE112</f>
        <v>0</v>
      </c>
      <c r="AA113" s="947">
        <f t="shared" ref="AA113" si="639">AF112</f>
        <v>0</v>
      </c>
      <c r="AB113" s="284">
        <f t="shared" ref="AB113" si="640">AG112</f>
        <v>0</v>
      </c>
      <c r="AC113" s="286">
        <f t="shared" ref="AC113" si="641">AH112</f>
        <v>0</v>
      </c>
      <c r="AD113" s="488">
        <f t="shared" ref="AD113" si="642">AI112</f>
        <v>0</v>
      </c>
      <c r="AE113" s="487">
        <f t="shared" ref="AE113" si="643">AJ112</f>
        <v>0</v>
      </c>
      <c r="AF113" s="488">
        <f t="shared" ref="AF113" si="644">AK112</f>
        <v>0</v>
      </c>
      <c r="AG113" s="1174">
        <f t="shared" ref="AG113" si="645">AL112</f>
        <v>0</v>
      </c>
      <c r="AH113" s="286">
        <f t="shared" ref="AH113" si="646">AM112</f>
        <v>0</v>
      </c>
      <c r="AI113" s="285">
        <f t="shared" ref="AI113" si="647">AN112</f>
        <v>0</v>
      </c>
      <c r="AJ113" s="1174">
        <f t="shared" ref="AJ113" si="648">AO112</f>
        <v>0</v>
      </c>
      <c r="AK113" s="487">
        <f t="shared" ref="AK113" si="649">AP112</f>
        <v>0</v>
      </c>
      <c r="AL113" s="487"/>
      <c r="AM113" s="487"/>
      <c r="AN113" s="285"/>
      <c r="AO113" s="488"/>
      <c r="AP113" s="285"/>
      <c r="AQ113" s="284"/>
      <c r="AR113" s="487"/>
      <c r="AS113" s="487"/>
      <c r="AT113" s="487"/>
      <c r="AU113" s="487"/>
      <c r="AV113" s="487"/>
      <c r="AW113" s="487"/>
      <c r="AX113" s="487"/>
      <c r="AY113" s="487"/>
      <c r="AZ113" s="285"/>
      <c r="BA113" s="1284"/>
      <c r="BB113" s="867"/>
      <c r="BC113" s="948">
        <f>SUM(H113:AW113)</f>
        <v>23</v>
      </c>
      <c r="BD113" s="853"/>
      <c r="BL113" s="385">
        <f>BP112</f>
        <v>0</v>
      </c>
      <c r="BM113" s="385">
        <f>SUM(U113:BH113)</f>
        <v>33</v>
      </c>
    </row>
    <row r="114" spans="1:65" ht="26.25" customHeight="1">
      <c r="A114" s="2573"/>
      <c r="B114" s="2574"/>
      <c r="C114" s="2574"/>
      <c r="D114" s="2574"/>
      <c r="E114" s="2575"/>
      <c r="F114" s="2444"/>
      <c r="G114" s="869" t="s">
        <v>53</v>
      </c>
      <c r="H114" s="1175">
        <f t="shared" ref="H114" si="650">M112</f>
        <v>0</v>
      </c>
      <c r="I114" s="1109">
        <f t="shared" ref="I114" si="651">N112</f>
        <v>0</v>
      </c>
      <c r="J114" s="1127">
        <f t="shared" ref="J114" si="652">O112</f>
        <v>0</v>
      </c>
      <c r="K114" s="1097">
        <f t="shared" ref="K114" si="653">P112</f>
        <v>0</v>
      </c>
      <c r="L114" s="1109">
        <f t="shared" ref="L114" si="654">Q112</f>
        <v>0</v>
      </c>
      <c r="M114" s="1127">
        <f t="shared" ref="M114" si="655">R112</f>
        <v>0</v>
      </c>
      <c r="N114" s="1785">
        <f t="shared" ref="N114" si="656">S112</f>
        <v>0</v>
      </c>
      <c r="O114" s="1127">
        <f t="shared" ref="O114" si="657">T112</f>
        <v>0</v>
      </c>
      <c r="P114" s="1097">
        <f t="shared" ref="P114" si="658">U112</f>
        <v>0</v>
      </c>
      <c r="Q114" s="1126">
        <f t="shared" ref="Q114" si="659">V112</f>
        <v>0</v>
      </c>
      <c r="R114" s="430">
        <f t="shared" ref="R114" si="660">W112</f>
        <v>0</v>
      </c>
      <c r="S114" s="1835">
        <f t="shared" ref="S114" si="661">X112</f>
        <v>5</v>
      </c>
      <c r="T114" s="1127">
        <f t="shared" ref="T114" si="662">Y112</f>
        <v>8</v>
      </c>
      <c r="U114" s="1097">
        <f t="shared" ref="U114" si="663">Z112</f>
        <v>5</v>
      </c>
      <c r="V114" s="1126">
        <f t="shared" ref="V114" si="664">AA112</f>
        <v>5</v>
      </c>
      <c r="W114" s="430">
        <f t="shared" ref="W114" si="665">AB112</f>
        <v>0</v>
      </c>
      <c r="X114" s="1109">
        <f t="shared" ref="X114" si="666">AC112</f>
        <v>0</v>
      </c>
      <c r="Y114" s="1097">
        <f t="shared" ref="Y114" si="667">AD112</f>
        <v>0</v>
      </c>
      <c r="Z114" s="1109">
        <f t="shared" ref="Z114" si="668">AE112</f>
        <v>0</v>
      </c>
      <c r="AA114" s="1126">
        <f t="shared" ref="AA114" si="669">AF112</f>
        <v>0</v>
      </c>
      <c r="AB114" s="430">
        <f t="shared" ref="AB114" si="670">AG112</f>
        <v>0</v>
      </c>
      <c r="AC114" s="1109">
        <f t="shared" ref="AC114" si="671">AH112</f>
        <v>0</v>
      </c>
      <c r="AD114" s="1097">
        <f t="shared" ref="AD114" si="672">AI112</f>
        <v>0</v>
      </c>
      <c r="AE114" s="1109">
        <f t="shared" ref="AE114" si="673">AJ112</f>
        <v>0</v>
      </c>
      <c r="AF114" s="1097">
        <f t="shared" ref="AF114" si="674">AK112</f>
        <v>0</v>
      </c>
      <c r="AG114" s="1175">
        <f t="shared" ref="AG114" si="675">AL112</f>
        <v>0</v>
      </c>
      <c r="AH114" s="1109">
        <f t="shared" ref="AH114" si="676">AM112</f>
        <v>0</v>
      </c>
      <c r="AI114" s="1127">
        <f t="shared" ref="AI114" si="677">AN112</f>
        <v>0</v>
      </c>
      <c r="AJ114" s="1175">
        <f t="shared" ref="AJ114" si="678">AO112</f>
        <v>0</v>
      </c>
      <c r="AK114" s="1109">
        <f t="shared" ref="AK114:AQ114" si="679">AP112</f>
        <v>0</v>
      </c>
      <c r="AL114" s="1109">
        <f t="shared" si="679"/>
        <v>0</v>
      </c>
      <c r="AM114" s="1109">
        <f t="shared" si="679"/>
        <v>0</v>
      </c>
      <c r="AN114" s="1127">
        <f t="shared" si="679"/>
        <v>0</v>
      </c>
      <c r="AO114" s="1097">
        <f t="shared" si="679"/>
        <v>0</v>
      </c>
      <c r="AP114" s="1127">
        <f t="shared" si="679"/>
        <v>0</v>
      </c>
      <c r="AQ114" s="430">
        <f t="shared" si="679"/>
        <v>0</v>
      </c>
      <c r="AR114" s="1109"/>
      <c r="AS114" s="1109"/>
      <c r="AT114" s="1109"/>
      <c r="AU114" s="1109"/>
      <c r="AV114" s="1109"/>
      <c r="AW114" s="1109"/>
      <c r="AX114" s="1109"/>
      <c r="AY114" s="949"/>
      <c r="AZ114" s="950"/>
      <c r="BA114" s="1301"/>
      <c r="BB114" s="951"/>
      <c r="BC114" s="952">
        <f>SUM(H114:AW114)</f>
        <v>23</v>
      </c>
      <c r="BD114" s="853"/>
      <c r="BM114" s="385">
        <f>SUM(T114:BG114)</f>
        <v>41</v>
      </c>
    </row>
    <row r="115" spans="1:65" ht="26.25" customHeight="1">
      <c r="A115" s="2445"/>
      <c r="B115" s="2446"/>
      <c r="C115" s="2451" t="s">
        <v>43</v>
      </c>
      <c r="D115" s="2451"/>
      <c r="E115" s="2452"/>
      <c r="F115" s="1102"/>
      <c r="G115" s="245"/>
      <c r="H115" s="420">
        <f t="shared" ref="H115" si="680">G115+H114-H113</f>
        <v>0</v>
      </c>
      <c r="I115" s="246">
        <f t="shared" ref="I115" si="681">H115+I114-I113</f>
        <v>0</v>
      </c>
      <c r="J115" s="245">
        <f t="shared" ref="J115" si="682">I115+J114-J113</f>
        <v>0</v>
      </c>
      <c r="K115" s="247">
        <f t="shared" ref="K115" si="683">J115+K114-K113</f>
        <v>0</v>
      </c>
      <c r="L115" s="246">
        <f t="shared" ref="L115" si="684">K115+L114-L113</f>
        <v>0</v>
      </c>
      <c r="M115" s="245">
        <f t="shared" ref="M115" si="685">L115+M114-M113</f>
        <v>0</v>
      </c>
      <c r="N115" s="1776">
        <f t="shared" ref="N115" si="686">M115+N114-N113</f>
        <v>0</v>
      </c>
      <c r="O115" s="245">
        <f t="shared" ref="O115" si="687">N115+O114-O113</f>
        <v>0</v>
      </c>
      <c r="P115" s="247">
        <f t="shared" ref="P115" si="688">O115+P114-P113</f>
        <v>0</v>
      </c>
      <c r="Q115" s="387">
        <f t="shared" ref="Q115" si="689">P115+Q114-Q113</f>
        <v>0</v>
      </c>
      <c r="R115" s="244">
        <f t="shared" ref="R115:BK115" si="690">Q115+R114-R113</f>
        <v>0</v>
      </c>
      <c r="S115" s="1823">
        <f t="shared" si="690"/>
        <v>0</v>
      </c>
      <c r="T115" s="245">
        <f t="shared" si="690"/>
        <v>0</v>
      </c>
      <c r="U115" s="247">
        <f t="shared" si="690"/>
        <v>0</v>
      </c>
      <c r="V115" s="387">
        <f t="shared" si="690"/>
        <v>0</v>
      </c>
      <c r="W115" s="244">
        <f t="shared" si="690"/>
        <v>0</v>
      </c>
      <c r="X115" s="246">
        <f t="shared" si="690"/>
        <v>0</v>
      </c>
      <c r="Y115" s="247">
        <f t="shared" si="690"/>
        <v>0</v>
      </c>
      <c r="Z115" s="246">
        <f t="shared" si="690"/>
        <v>0</v>
      </c>
      <c r="AA115" s="387">
        <f t="shared" si="690"/>
        <v>0</v>
      </c>
      <c r="AB115" s="244">
        <f t="shared" si="690"/>
        <v>0</v>
      </c>
      <c r="AC115" s="246">
        <f t="shared" si="690"/>
        <v>0</v>
      </c>
      <c r="AD115" s="247">
        <f t="shared" si="690"/>
        <v>0</v>
      </c>
      <c r="AE115" s="246">
        <f t="shared" si="690"/>
        <v>0</v>
      </c>
      <c r="AF115" s="247">
        <f t="shared" si="690"/>
        <v>0</v>
      </c>
      <c r="AG115" s="420">
        <f t="shared" si="690"/>
        <v>0</v>
      </c>
      <c r="AH115" s="246">
        <f t="shared" si="690"/>
        <v>0</v>
      </c>
      <c r="AI115" s="245">
        <f t="shared" si="690"/>
        <v>0</v>
      </c>
      <c r="AJ115" s="420">
        <f t="shared" si="690"/>
        <v>0</v>
      </c>
      <c r="AK115" s="246">
        <f t="shared" si="690"/>
        <v>0</v>
      </c>
      <c r="AL115" s="341">
        <f t="shared" si="690"/>
        <v>0</v>
      </c>
      <c r="AM115" s="341">
        <f t="shared" si="690"/>
        <v>0</v>
      </c>
      <c r="AN115" s="343">
        <f t="shared" si="690"/>
        <v>0</v>
      </c>
      <c r="AO115" s="342">
        <f t="shared" si="690"/>
        <v>0</v>
      </c>
      <c r="AP115" s="343">
        <f t="shared" si="690"/>
        <v>0</v>
      </c>
      <c r="AQ115" s="344">
        <f t="shared" si="690"/>
        <v>0</v>
      </c>
      <c r="AR115" s="341">
        <f t="shared" si="690"/>
        <v>0</v>
      </c>
      <c r="AS115" s="341">
        <f t="shared" si="690"/>
        <v>0</v>
      </c>
      <c r="AT115" s="341">
        <f t="shared" si="690"/>
        <v>0</v>
      </c>
      <c r="AU115" s="341">
        <f t="shared" si="690"/>
        <v>0</v>
      </c>
      <c r="AV115" s="341">
        <f t="shared" si="690"/>
        <v>0</v>
      </c>
      <c r="AW115" s="341">
        <f t="shared" si="690"/>
        <v>0</v>
      </c>
      <c r="AX115" s="341">
        <f t="shared" si="690"/>
        <v>0</v>
      </c>
      <c r="AY115" s="341">
        <f t="shared" si="690"/>
        <v>0</v>
      </c>
      <c r="AZ115" s="343">
        <f t="shared" si="690"/>
        <v>0</v>
      </c>
      <c r="BA115" s="1285">
        <f t="shared" si="690"/>
        <v>0</v>
      </c>
      <c r="BB115" s="384">
        <f t="shared" si="690"/>
        <v>0</v>
      </c>
      <c r="BC115" s="877">
        <f t="shared" si="690"/>
        <v>0</v>
      </c>
      <c r="BD115" s="853">
        <f t="shared" si="690"/>
        <v>0</v>
      </c>
      <c r="BE115" s="385">
        <f t="shared" si="690"/>
        <v>0</v>
      </c>
      <c r="BF115" s="385">
        <f t="shared" si="690"/>
        <v>0</v>
      </c>
      <c r="BG115" s="385">
        <f t="shared" si="690"/>
        <v>0</v>
      </c>
      <c r="BH115" s="385">
        <f t="shared" si="690"/>
        <v>0</v>
      </c>
      <c r="BI115" s="385">
        <f t="shared" si="690"/>
        <v>0</v>
      </c>
      <c r="BJ115" s="385">
        <f t="shared" si="690"/>
        <v>0</v>
      </c>
      <c r="BK115" s="385">
        <f t="shared" si="690"/>
        <v>0</v>
      </c>
    </row>
    <row r="116" spans="1:65" ht="26.25" customHeight="1">
      <c r="A116" s="2447"/>
      <c r="B116" s="2448"/>
      <c r="C116" s="2454" t="s">
        <v>203</v>
      </c>
      <c r="D116" s="2455"/>
      <c r="E116" s="2456"/>
      <c r="F116" s="1106"/>
      <c r="G116" s="1104"/>
      <c r="H116" s="590">
        <f t="shared" ref="H116" si="691">L112</f>
        <v>0</v>
      </c>
      <c r="I116" s="365">
        <f t="shared" ref="I116" si="692">M112</f>
        <v>0</v>
      </c>
      <c r="J116" s="1104">
        <f t="shared" ref="J116" si="693">N112</f>
        <v>0</v>
      </c>
      <c r="K116" s="366">
        <f t="shared" ref="K116" si="694">O112</f>
        <v>0</v>
      </c>
      <c r="L116" s="365">
        <f t="shared" ref="L116" si="695">P112</f>
        <v>0</v>
      </c>
      <c r="M116" s="1104">
        <f t="shared" ref="M116" si="696">Q112</f>
        <v>0</v>
      </c>
      <c r="N116" s="1781">
        <f t="shared" ref="N116" si="697">R112</f>
        <v>0</v>
      </c>
      <c r="O116" s="1104">
        <f t="shared" ref="O116" si="698">S112</f>
        <v>0</v>
      </c>
      <c r="P116" s="366">
        <f t="shared" ref="P116" si="699">T112</f>
        <v>0</v>
      </c>
      <c r="Q116" s="1103">
        <f t="shared" ref="Q116" si="700">U112</f>
        <v>0</v>
      </c>
      <c r="R116" s="364">
        <f t="shared" ref="R116:U116" si="701">V112</f>
        <v>0</v>
      </c>
      <c r="S116" s="1825">
        <f t="shared" si="701"/>
        <v>0</v>
      </c>
      <c r="T116" s="1104">
        <f t="shared" si="701"/>
        <v>5</v>
      </c>
      <c r="U116" s="366">
        <f t="shared" si="701"/>
        <v>8</v>
      </c>
      <c r="V116" s="1103">
        <f>Z112</f>
        <v>5</v>
      </c>
      <c r="W116" s="364">
        <f t="shared" ref="W116:AU116" si="702">AA112</f>
        <v>5</v>
      </c>
      <c r="X116" s="365">
        <f t="shared" si="702"/>
        <v>0</v>
      </c>
      <c r="Y116" s="366">
        <f t="shared" si="702"/>
        <v>0</v>
      </c>
      <c r="Z116" s="365">
        <f t="shared" si="702"/>
        <v>0</v>
      </c>
      <c r="AA116" s="1103">
        <f t="shared" si="702"/>
        <v>0</v>
      </c>
      <c r="AB116" s="364">
        <f t="shared" si="702"/>
        <v>0</v>
      </c>
      <c r="AC116" s="365">
        <f t="shared" si="702"/>
        <v>0</v>
      </c>
      <c r="AD116" s="366">
        <f t="shared" si="702"/>
        <v>0</v>
      </c>
      <c r="AE116" s="365">
        <f t="shared" si="702"/>
        <v>0</v>
      </c>
      <c r="AF116" s="366">
        <f t="shared" si="702"/>
        <v>0</v>
      </c>
      <c r="AG116" s="590">
        <f t="shared" si="702"/>
        <v>0</v>
      </c>
      <c r="AH116" s="365">
        <f t="shared" si="702"/>
        <v>0</v>
      </c>
      <c r="AI116" s="1104">
        <f t="shared" si="702"/>
        <v>0</v>
      </c>
      <c r="AJ116" s="590">
        <f t="shared" si="702"/>
        <v>0</v>
      </c>
      <c r="AK116" s="365">
        <f t="shared" si="702"/>
        <v>0</v>
      </c>
      <c r="AL116" s="359">
        <f t="shared" si="702"/>
        <v>0</v>
      </c>
      <c r="AM116" s="359">
        <f t="shared" si="702"/>
        <v>0</v>
      </c>
      <c r="AN116" s="358">
        <f t="shared" si="702"/>
        <v>0</v>
      </c>
      <c r="AO116" s="361">
        <f t="shared" si="702"/>
        <v>0</v>
      </c>
      <c r="AP116" s="358">
        <f t="shared" si="702"/>
        <v>0</v>
      </c>
      <c r="AQ116" s="362">
        <f t="shared" si="702"/>
        <v>0</v>
      </c>
      <c r="AR116" s="359">
        <f t="shared" si="702"/>
        <v>0</v>
      </c>
      <c r="AS116" s="359">
        <f t="shared" si="702"/>
        <v>0</v>
      </c>
      <c r="AT116" s="359">
        <f t="shared" si="702"/>
        <v>0</v>
      </c>
      <c r="AU116" s="359">
        <f t="shared" si="702"/>
        <v>0</v>
      </c>
      <c r="AV116" s="359"/>
      <c r="AW116" s="359"/>
      <c r="AX116" s="359"/>
      <c r="AY116" s="359"/>
      <c r="AZ116" s="358"/>
      <c r="BA116" s="1287"/>
      <c r="BB116" s="355"/>
      <c r="BC116" s="917"/>
      <c r="BD116" s="853"/>
    </row>
    <row r="117" spans="1:65" ht="26.25" customHeight="1" thickBot="1">
      <c r="A117" s="2421"/>
      <c r="B117" s="2449"/>
      <c r="C117" s="2458" t="s">
        <v>41</v>
      </c>
      <c r="D117" s="2459"/>
      <c r="E117" s="2460"/>
      <c r="F117" s="1100"/>
      <c r="G117" s="245"/>
      <c r="H117" s="1575">
        <f t="shared" ref="H117" si="703">G117+H113-H116</f>
        <v>0</v>
      </c>
      <c r="I117" s="246">
        <f t="shared" ref="I117" si="704">H117+I113-I116</f>
        <v>0</v>
      </c>
      <c r="J117" s="245">
        <f t="shared" ref="J117" si="705">I117+J113-J116</f>
        <v>0</v>
      </c>
      <c r="K117" s="1488">
        <f t="shared" ref="K117" si="706">J117+K113-K116</f>
        <v>0</v>
      </c>
      <c r="L117" s="246">
        <f t="shared" ref="L117" si="707">K117+L113-L116</f>
        <v>0</v>
      </c>
      <c r="M117" s="245">
        <f t="shared" ref="M117" si="708">L117+M113-M116</f>
        <v>0</v>
      </c>
      <c r="N117" s="1786">
        <f t="shared" ref="N117" si="709">M117+N113-N116</f>
        <v>0</v>
      </c>
      <c r="O117" s="245">
        <f t="shared" ref="O117" si="710">N117+O113-O116</f>
        <v>0</v>
      </c>
      <c r="P117" s="247">
        <f t="shared" ref="P117" si="711">O117+P113-P116</f>
        <v>0</v>
      </c>
      <c r="Q117" s="1741">
        <f t="shared" ref="Q117" si="712">P117+Q113-Q116</f>
        <v>0</v>
      </c>
      <c r="R117" s="244">
        <f t="shared" ref="R117:BK117" si="713">Q117+R113-R116</f>
        <v>0</v>
      </c>
      <c r="S117" s="1836">
        <f t="shared" si="713"/>
        <v>5</v>
      </c>
      <c r="T117" s="245">
        <f t="shared" si="713"/>
        <v>8</v>
      </c>
      <c r="U117" s="247">
        <f t="shared" si="713"/>
        <v>5</v>
      </c>
      <c r="V117" s="1741">
        <f t="shared" si="713"/>
        <v>5</v>
      </c>
      <c r="W117" s="244">
        <f t="shared" si="713"/>
        <v>0</v>
      </c>
      <c r="X117" s="246">
        <f t="shared" si="713"/>
        <v>0</v>
      </c>
      <c r="Y117" s="1488">
        <f t="shared" si="713"/>
        <v>0</v>
      </c>
      <c r="Z117" s="246">
        <f t="shared" si="713"/>
        <v>0</v>
      </c>
      <c r="AA117" s="387">
        <f t="shared" si="713"/>
        <v>0</v>
      </c>
      <c r="AB117" s="1742">
        <f t="shared" si="713"/>
        <v>0</v>
      </c>
      <c r="AC117" s="246">
        <f t="shared" si="713"/>
        <v>0</v>
      </c>
      <c r="AD117" s="1488">
        <f t="shared" si="713"/>
        <v>0</v>
      </c>
      <c r="AE117" s="246">
        <f t="shared" si="713"/>
        <v>0</v>
      </c>
      <c r="AF117" s="247">
        <f t="shared" si="713"/>
        <v>0</v>
      </c>
      <c r="AG117" s="420">
        <f t="shared" si="713"/>
        <v>0</v>
      </c>
      <c r="AH117" s="246">
        <f t="shared" si="713"/>
        <v>0</v>
      </c>
      <c r="AI117" s="245">
        <f t="shared" si="713"/>
        <v>0</v>
      </c>
      <c r="AJ117" s="1575">
        <f t="shared" si="713"/>
        <v>0</v>
      </c>
      <c r="AK117" s="246">
        <f t="shared" si="713"/>
        <v>0</v>
      </c>
      <c r="AL117" s="341">
        <f t="shared" si="713"/>
        <v>0</v>
      </c>
      <c r="AM117" s="341">
        <f t="shared" si="713"/>
        <v>0</v>
      </c>
      <c r="AN117" s="343">
        <f t="shared" si="713"/>
        <v>0</v>
      </c>
      <c r="AO117" s="342">
        <f t="shared" si="713"/>
        <v>0</v>
      </c>
      <c r="AP117" s="343">
        <f t="shared" si="713"/>
        <v>0</v>
      </c>
      <c r="AQ117" s="344">
        <f t="shared" si="713"/>
        <v>0</v>
      </c>
      <c r="AR117" s="341">
        <f t="shared" si="713"/>
        <v>0</v>
      </c>
      <c r="AS117" s="341">
        <f t="shared" si="713"/>
        <v>0</v>
      </c>
      <c r="AT117" s="341">
        <f t="shared" si="713"/>
        <v>0</v>
      </c>
      <c r="AU117" s="341">
        <f t="shared" si="713"/>
        <v>0</v>
      </c>
      <c r="AV117" s="341">
        <f t="shared" si="713"/>
        <v>0</v>
      </c>
      <c r="AW117" s="341">
        <f t="shared" si="713"/>
        <v>0</v>
      </c>
      <c r="AX117" s="341">
        <f t="shared" si="713"/>
        <v>0</v>
      </c>
      <c r="AY117" s="341">
        <f t="shared" si="713"/>
        <v>0</v>
      </c>
      <c r="AZ117" s="343">
        <f t="shared" si="713"/>
        <v>0</v>
      </c>
      <c r="BA117" s="1635">
        <f t="shared" si="713"/>
        <v>0</v>
      </c>
      <c r="BB117" s="384">
        <f t="shared" si="713"/>
        <v>0</v>
      </c>
      <c r="BC117" s="953"/>
      <c r="BD117" s="853">
        <f t="shared" si="713"/>
        <v>0</v>
      </c>
      <c r="BE117" s="385">
        <f t="shared" si="713"/>
        <v>0</v>
      </c>
      <c r="BF117" s="385">
        <f t="shared" si="713"/>
        <v>0</v>
      </c>
      <c r="BG117" s="385">
        <f t="shared" si="713"/>
        <v>0</v>
      </c>
      <c r="BH117" s="385">
        <f t="shared" si="713"/>
        <v>0</v>
      </c>
      <c r="BI117" s="385">
        <f t="shared" si="713"/>
        <v>0</v>
      </c>
      <c r="BJ117" s="385">
        <f t="shared" si="713"/>
        <v>0</v>
      </c>
      <c r="BK117" s="385">
        <f t="shared" si="713"/>
        <v>0</v>
      </c>
    </row>
    <row r="118" spans="1:65" ht="26.25" hidden="1" customHeight="1">
      <c r="A118" s="2576" t="s">
        <v>204</v>
      </c>
      <c r="B118" s="2577"/>
      <c r="C118" s="2577"/>
      <c r="D118" s="2577"/>
      <c r="E118" s="2578"/>
      <c r="F118" s="2442"/>
      <c r="G118" s="856" t="s">
        <v>49</v>
      </c>
      <c r="H118" s="567"/>
      <c r="I118" s="568"/>
      <c r="J118" s="566"/>
      <c r="K118" s="572"/>
      <c r="L118" s="425"/>
      <c r="M118" s="427"/>
      <c r="N118" s="1778"/>
      <c r="O118" s="427"/>
      <c r="P118" s="567"/>
      <c r="Q118" s="566"/>
      <c r="R118" s="565"/>
      <c r="S118" s="1812"/>
      <c r="T118" s="955"/>
      <c r="U118" s="954"/>
      <c r="V118" s="566"/>
      <c r="W118" s="569"/>
      <c r="X118" s="568"/>
      <c r="Y118" s="567"/>
      <c r="Z118" s="568"/>
      <c r="AA118" s="1721"/>
      <c r="AB118" s="1862"/>
      <c r="AC118" s="568"/>
      <c r="AD118" s="567"/>
      <c r="AE118" s="568"/>
      <c r="AF118" s="483"/>
      <c r="AG118" s="570"/>
      <c r="AH118" s="568"/>
      <c r="AI118" s="566"/>
      <c r="AJ118" s="570"/>
      <c r="AK118" s="568"/>
      <c r="AL118" s="293"/>
      <c r="AM118" s="293"/>
      <c r="AN118" s="292"/>
      <c r="AO118" s="295"/>
      <c r="AP118" s="292"/>
      <c r="AQ118" s="296"/>
      <c r="AR118" s="293"/>
      <c r="AS118" s="293"/>
      <c r="AT118" s="293"/>
      <c r="AU118" s="293"/>
      <c r="AV118" s="956"/>
      <c r="AW118" s="293"/>
      <c r="AX118" s="293"/>
      <c r="AY118" s="293"/>
      <c r="AZ118" s="292"/>
      <c r="BA118" s="1283"/>
      <c r="BB118" s="417"/>
      <c r="BC118" s="946"/>
      <c r="BD118" s="853"/>
      <c r="BM118" s="385">
        <f>SUM(Z118:BH118)</f>
        <v>0</v>
      </c>
    </row>
    <row r="119" spans="1:65" ht="26.25" hidden="1" customHeight="1">
      <c r="A119" s="2579"/>
      <c r="B119" s="2580"/>
      <c r="C119" s="2580"/>
      <c r="D119" s="2580"/>
      <c r="E119" s="2581"/>
      <c r="F119" s="2443"/>
      <c r="G119" s="865" t="s">
        <v>48</v>
      </c>
      <c r="H119" s="488"/>
      <c r="I119" s="487"/>
      <c r="J119" s="285"/>
      <c r="K119" s="1170"/>
      <c r="L119" s="286"/>
      <c r="M119" s="287"/>
      <c r="N119" s="1756"/>
      <c r="O119" s="287"/>
      <c r="P119" s="298"/>
      <c r="Q119" s="287"/>
      <c r="R119" s="288"/>
      <c r="S119" s="1807"/>
      <c r="T119" s="287"/>
      <c r="U119" s="488"/>
      <c r="V119" s="287"/>
      <c r="W119" s="288"/>
      <c r="X119" s="286"/>
      <c r="Y119" s="298"/>
      <c r="Z119" s="286"/>
      <c r="AA119" s="866"/>
      <c r="AB119" s="1863"/>
      <c r="AC119" s="286"/>
      <c r="AD119" s="488"/>
      <c r="AE119" s="487"/>
      <c r="AF119" s="488"/>
      <c r="AG119" s="1174"/>
      <c r="AH119" s="286"/>
      <c r="AI119" s="285"/>
      <c r="AJ119" s="1174"/>
      <c r="AK119" s="487"/>
      <c r="AL119" s="487"/>
      <c r="AM119" s="487"/>
      <c r="AN119" s="285"/>
      <c r="AO119" s="488"/>
      <c r="AP119" s="285"/>
      <c r="AQ119" s="284"/>
      <c r="AR119" s="487"/>
      <c r="AS119" s="487"/>
      <c r="AT119" s="487"/>
      <c r="AU119" s="487"/>
      <c r="AV119" s="487"/>
      <c r="AW119" s="487"/>
      <c r="AX119" s="487"/>
      <c r="AY119" s="487"/>
      <c r="AZ119" s="285"/>
      <c r="BA119" s="1284"/>
      <c r="BB119" s="867"/>
      <c r="BC119" s="868"/>
      <c r="BD119" s="853"/>
      <c r="BL119" s="385">
        <f>BP118</f>
        <v>0</v>
      </c>
      <c r="BM119" s="385">
        <f>SUM(U119:BH119)</f>
        <v>0</v>
      </c>
    </row>
    <row r="120" spans="1:65" ht="26.25" hidden="1" customHeight="1">
      <c r="A120" s="2582"/>
      <c r="B120" s="2583"/>
      <c r="C120" s="2583"/>
      <c r="D120" s="2583"/>
      <c r="E120" s="2584"/>
      <c r="F120" s="2444"/>
      <c r="G120" s="869" t="s">
        <v>53</v>
      </c>
      <c r="H120" s="1097"/>
      <c r="I120" s="1109"/>
      <c r="J120" s="1127"/>
      <c r="K120" s="1175"/>
      <c r="L120" s="1109"/>
      <c r="M120" s="1127"/>
      <c r="N120" s="1785"/>
      <c r="O120" s="1127"/>
      <c r="P120" s="1097"/>
      <c r="Q120" s="1127"/>
      <c r="R120" s="430"/>
      <c r="S120" s="1835"/>
      <c r="T120" s="1127"/>
      <c r="U120" s="1097"/>
      <c r="V120" s="1127"/>
      <c r="W120" s="430"/>
      <c r="X120" s="1109"/>
      <c r="Y120" s="1097"/>
      <c r="Z120" s="1109"/>
      <c r="AA120" s="1126"/>
      <c r="AB120" s="1864"/>
      <c r="AC120" s="1109"/>
      <c r="AD120" s="1097"/>
      <c r="AE120" s="1109"/>
      <c r="AF120" s="1097"/>
      <c r="AG120" s="1175"/>
      <c r="AH120" s="1109"/>
      <c r="AI120" s="1127"/>
      <c r="AJ120" s="1175"/>
      <c r="AK120" s="1109"/>
      <c r="AL120" s="1109"/>
      <c r="AM120" s="1109"/>
      <c r="AN120" s="1127"/>
      <c r="AO120" s="1097"/>
      <c r="AP120" s="1127"/>
      <c r="AQ120" s="430"/>
      <c r="AR120" s="1109"/>
      <c r="AS120" s="1109"/>
      <c r="AT120" s="1109"/>
      <c r="AU120" s="1109"/>
      <c r="AV120" s="1109"/>
      <c r="AW120" s="1109"/>
      <c r="AX120" s="1109"/>
      <c r="AY120" s="949"/>
      <c r="AZ120" s="950"/>
      <c r="BA120" s="1301"/>
      <c r="BB120" s="951"/>
      <c r="BC120" s="1367"/>
      <c r="BD120" s="853"/>
      <c r="BM120" s="385">
        <f>SUM(U120:BG120)</f>
        <v>0</v>
      </c>
    </row>
    <row r="121" spans="1:65" ht="26.25" hidden="1" customHeight="1">
      <c r="A121" s="2445"/>
      <c r="B121" s="2446"/>
      <c r="C121" s="2451" t="s">
        <v>43</v>
      </c>
      <c r="D121" s="2451"/>
      <c r="E121" s="2452"/>
      <c r="F121" s="1362"/>
      <c r="G121" s="245"/>
      <c r="H121" s="247"/>
      <c r="I121" s="246"/>
      <c r="J121" s="245"/>
      <c r="K121" s="420"/>
      <c r="L121" s="246"/>
      <c r="M121" s="245"/>
      <c r="N121" s="1776"/>
      <c r="O121" s="245"/>
      <c r="P121" s="247"/>
      <c r="Q121" s="245"/>
      <c r="R121" s="244"/>
      <c r="S121" s="1823"/>
      <c r="T121" s="245"/>
      <c r="U121" s="247"/>
      <c r="V121" s="245"/>
      <c r="W121" s="244"/>
      <c r="X121" s="246"/>
      <c r="Y121" s="247"/>
      <c r="Z121" s="246"/>
      <c r="AA121" s="387"/>
      <c r="AB121" s="1865"/>
      <c r="AC121" s="246"/>
      <c r="AD121" s="247"/>
      <c r="AE121" s="246"/>
      <c r="AF121" s="247"/>
      <c r="AG121" s="420"/>
      <c r="AH121" s="246"/>
      <c r="AI121" s="245"/>
      <c r="AJ121" s="420"/>
      <c r="AK121" s="246"/>
      <c r="AL121" s="341"/>
      <c r="AM121" s="341"/>
      <c r="AN121" s="343"/>
      <c r="AO121" s="342"/>
      <c r="AP121" s="343"/>
      <c r="AQ121" s="344"/>
      <c r="AR121" s="341"/>
      <c r="AS121" s="341"/>
      <c r="AT121" s="341"/>
      <c r="AU121" s="341">
        <f>AT121+AU120-AU119</f>
        <v>0</v>
      </c>
      <c r="AV121" s="341">
        <f>AU121+AV120-AV119</f>
        <v>0</v>
      </c>
      <c r="AW121" s="341"/>
      <c r="AX121" s="341">
        <f>AW121+AX120-AX119</f>
        <v>0</v>
      </c>
      <c r="AY121" s="341">
        <f>AW121+AY120-AY119</f>
        <v>0</v>
      </c>
      <c r="AZ121" s="343"/>
      <c r="BA121" s="1285"/>
      <c r="BB121" s="384"/>
      <c r="BC121" s="877"/>
      <c r="BD121" s="853"/>
    </row>
    <row r="122" spans="1:65" ht="26.25" hidden="1" customHeight="1">
      <c r="A122" s="2447"/>
      <c r="B122" s="2448"/>
      <c r="C122" s="2454" t="s">
        <v>203</v>
      </c>
      <c r="D122" s="2455"/>
      <c r="E122" s="2456"/>
      <c r="F122" s="1106"/>
      <c r="G122" s="1104"/>
      <c r="H122" s="366"/>
      <c r="I122" s="365"/>
      <c r="J122" s="1104"/>
      <c r="K122" s="590"/>
      <c r="L122" s="365"/>
      <c r="M122" s="1104"/>
      <c r="N122" s="1781"/>
      <c r="O122" s="1104"/>
      <c r="P122" s="366"/>
      <c r="Q122" s="1104"/>
      <c r="R122" s="364"/>
      <c r="S122" s="1825"/>
      <c r="T122" s="1104"/>
      <c r="U122" s="366"/>
      <c r="V122" s="1104"/>
      <c r="W122" s="364"/>
      <c r="X122" s="365"/>
      <c r="Y122" s="366"/>
      <c r="Z122" s="365"/>
      <c r="AA122" s="1103"/>
      <c r="AB122" s="1866"/>
      <c r="AC122" s="365"/>
      <c r="AD122" s="366"/>
      <c r="AE122" s="365"/>
      <c r="AF122" s="366"/>
      <c r="AG122" s="590"/>
      <c r="AH122" s="365"/>
      <c r="AI122" s="1104"/>
      <c r="AJ122" s="590"/>
      <c r="AK122" s="365"/>
      <c r="AL122" s="359"/>
      <c r="AM122" s="359"/>
      <c r="AN122" s="358"/>
      <c r="AO122" s="361"/>
      <c r="AP122" s="358"/>
      <c r="AQ122" s="362"/>
      <c r="AR122" s="359"/>
      <c r="AS122" s="359"/>
      <c r="AT122" s="359"/>
      <c r="AU122" s="359"/>
      <c r="AV122" s="359"/>
      <c r="AW122" s="359"/>
      <c r="AX122" s="359"/>
      <c r="AY122" s="359"/>
      <c r="AZ122" s="358"/>
      <c r="BA122" s="1287"/>
      <c r="BB122" s="355"/>
      <c r="BC122" s="901"/>
      <c r="BD122" s="853"/>
    </row>
    <row r="123" spans="1:65" ht="26.25" hidden="1" customHeight="1" thickBot="1">
      <c r="A123" s="2421"/>
      <c r="B123" s="2449"/>
      <c r="C123" s="2458" t="s">
        <v>41</v>
      </c>
      <c r="D123" s="2459"/>
      <c r="E123" s="2460"/>
      <c r="F123" s="1100"/>
      <c r="G123" s="245"/>
      <c r="H123" s="247"/>
      <c r="I123" s="246"/>
      <c r="J123" s="245"/>
      <c r="K123" s="1172"/>
      <c r="L123" s="246"/>
      <c r="M123" s="245"/>
      <c r="N123" s="1776"/>
      <c r="O123" s="245"/>
      <c r="P123" s="247"/>
      <c r="Q123" s="245"/>
      <c r="R123" s="244"/>
      <c r="S123" s="1823"/>
      <c r="T123" s="245"/>
      <c r="U123" s="247"/>
      <c r="V123" s="245"/>
      <c r="W123" s="244"/>
      <c r="X123" s="246"/>
      <c r="Y123" s="247"/>
      <c r="Z123" s="246"/>
      <c r="AA123" s="387"/>
      <c r="AB123" s="1865"/>
      <c r="AC123" s="246"/>
      <c r="AD123" s="247"/>
      <c r="AE123" s="246"/>
      <c r="AF123" s="247"/>
      <c r="AG123" s="420"/>
      <c r="AH123" s="246"/>
      <c r="AI123" s="245"/>
      <c r="AJ123" s="420"/>
      <c r="AK123" s="246"/>
      <c r="AL123" s="341"/>
      <c r="AM123" s="341"/>
      <c r="AN123" s="343"/>
      <c r="AO123" s="342"/>
      <c r="AP123" s="343"/>
      <c r="AQ123" s="344"/>
      <c r="AR123" s="341"/>
      <c r="AS123" s="341"/>
      <c r="AT123" s="341"/>
      <c r="AU123" s="341">
        <f>AT123+AU119-AU122</f>
        <v>0</v>
      </c>
      <c r="AV123" s="341">
        <f>AU123+AV119-AV122</f>
        <v>0</v>
      </c>
      <c r="AW123" s="341"/>
      <c r="AX123" s="341">
        <f>AW123+AX119-AX122</f>
        <v>0</v>
      </c>
      <c r="AY123" s="341">
        <f>AW123+AY119-AY122</f>
        <v>0</v>
      </c>
      <c r="AZ123" s="343"/>
      <c r="BA123" s="1285"/>
      <c r="BB123" s="384"/>
      <c r="BC123" s="877"/>
      <c r="BD123" s="853"/>
    </row>
    <row r="124" spans="1:65" ht="26.25" hidden="1" customHeight="1">
      <c r="A124" s="2585" t="s">
        <v>205</v>
      </c>
      <c r="B124" s="2498"/>
      <c r="C124" s="2498"/>
      <c r="D124" s="2498"/>
      <c r="E124" s="2499"/>
      <c r="F124" s="2442"/>
      <c r="G124" s="856" t="s">
        <v>49</v>
      </c>
      <c r="H124" s="567"/>
      <c r="I124" s="568"/>
      <c r="J124" s="566"/>
      <c r="K124" s="572"/>
      <c r="L124" s="425"/>
      <c r="M124" s="427"/>
      <c r="N124" s="1778"/>
      <c r="O124" s="427"/>
      <c r="P124" s="567"/>
      <c r="Q124" s="566"/>
      <c r="R124" s="634"/>
      <c r="S124" s="1837"/>
      <c r="T124" s="566"/>
      <c r="U124" s="563"/>
      <c r="V124" s="566"/>
      <c r="W124" s="569"/>
      <c r="X124" s="568"/>
      <c r="Y124" s="567"/>
      <c r="Z124" s="568"/>
      <c r="AA124" s="1721"/>
      <c r="AB124" s="1862"/>
      <c r="AC124" s="568"/>
      <c r="AD124" s="567"/>
      <c r="AE124" s="568"/>
      <c r="AF124" s="483"/>
      <c r="AG124" s="570"/>
      <c r="AH124" s="568"/>
      <c r="AI124" s="566"/>
      <c r="AJ124" s="570"/>
      <c r="AK124" s="568"/>
      <c r="AL124" s="293"/>
      <c r="AM124" s="293"/>
      <c r="AN124" s="292"/>
      <c r="AO124" s="295"/>
      <c r="AP124" s="292"/>
      <c r="AQ124" s="296"/>
      <c r="AR124" s="293"/>
      <c r="AS124" s="293"/>
      <c r="AT124" s="293"/>
      <c r="AU124" s="293"/>
      <c r="AV124" s="956"/>
      <c r="AW124" s="293"/>
      <c r="AX124" s="293"/>
      <c r="AY124" s="293"/>
      <c r="AZ124" s="292"/>
      <c r="BA124" s="1283"/>
      <c r="BB124" s="417"/>
      <c r="BC124" s="946"/>
      <c r="BD124" s="853"/>
      <c r="BM124" s="385">
        <f>SUM(Z124:BH124)</f>
        <v>0</v>
      </c>
    </row>
    <row r="125" spans="1:65" ht="26.25" hidden="1" customHeight="1">
      <c r="A125" s="2500"/>
      <c r="B125" s="2501"/>
      <c r="C125" s="2501"/>
      <c r="D125" s="2501"/>
      <c r="E125" s="2502"/>
      <c r="F125" s="2443"/>
      <c r="G125" s="865" t="s">
        <v>48</v>
      </c>
      <c r="H125" s="488"/>
      <c r="I125" s="487"/>
      <c r="J125" s="285"/>
      <c r="K125" s="1170"/>
      <c r="L125" s="487"/>
      <c r="M125" s="285"/>
      <c r="N125" s="1787"/>
      <c r="O125" s="285"/>
      <c r="P125" s="488"/>
      <c r="Q125" s="287"/>
      <c r="R125" s="284"/>
      <c r="S125" s="1807"/>
      <c r="T125" s="285"/>
      <c r="U125" s="488"/>
      <c r="V125" s="287"/>
      <c r="W125" s="284"/>
      <c r="X125" s="487"/>
      <c r="Y125" s="488"/>
      <c r="Z125" s="286"/>
      <c r="AA125" s="947"/>
      <c r="AB125" s="1867"/>
      <c r="AC125" s="286"/>
      <c r="AD125" s="488"/>
      <c r="AE125" s="487"/>
      <c r="AF125" s="488"/>
      <c r="AG125" s="1174"/>
      <c r="AH125" s="286"/>
      <c r="AI125" s="285"/>
      <c r="AJ125" s="1174"/>
      <c r="AK125" s="487"/>
      <c r="AL125" s="487"/>
      <c r="AM125" s="487"/>
      <c r="AN125" s="285"/>
      <c r="AO125" s="488"/>
      <c r="AP125" s="285"/>
      <c r="AQ125" s="284"/>
      <c r="AR125" s="487"/>
      <c r="AS125" s="487"/>
      <c r="AT125" s="487"/>
      <c r="AU125" s="487"/>
      <c r="AV125" s="487"/>
      <c r="AW125" s="487"/>
      <c r="AX125" s="487"/>
      <c r="AY125" s="487"/>
      <c r="AZ125" s="285"/>
      <c r="BA125" s="1284"/>
      <c r="BB125" s="867"/>
      <c r="BC125" s="868"/>
      <c r="BD125" s="853"/>
      <c r="BL125" s="385">
        <f>BP124</f>
        <v>0</v>
      </c>
      <c r="BM125" s="385">
        <f>SUM(U125:BH125)</f>
        <v>0</v>
      </c>
    </row>
    <row r="126" spans="1:65" ht="26.25" hidden="1" customHeight="1">
      <c r="A126" s="2503"/>
      <c r="B126" s="2504"/>
      <c r="C126" s="2504"/>
      <c r="D126" s="2504"/>
      <c r="E126" s="2505"/>
      <c r="F126" s="2444"/>
      <c r="G126" s="869" t="s">
        <v>53</v>
      </c>
      <c r="H126" s="1097"/>
      <c r="I126" s="1109"/>
      <c r="J126" s="1127"/>
      <c r="K126" s="1175"/>
      <c r="L126" s="1109"/>
      <c r="M126" s="1127"/>
      <c r="N126" s="1785"/>
      <c r="O126" s="1127"/>
      <c r="P126" s="1097"/>
      <c r="Q126" s="1127"/>
      <c r="R126" s="430"/>
      <c r="S126" s="1835"/>
      <c r="T126" s="1127"/>
      <c r="U126" s="1097"/>
      <c r="V126" s="1127"/>
      <c r="W126" s="430"/>
      <c r="X126" s="1109"/>
      <c r="Y126" s="1097"/>
      <c r="Z126" s="1109"/>
      <c r="AA126" s="1126"/>
      <c r="AB126" s="1864"/>
      <c r="AC126" s="1109"/>
      <c r="AD126" s="1097"/>
      <c r="AE126" s="1109"/>
      <c r="AF126" s="1097"/>
      <c r="AG126" s="1175"/>
      <c r="AH126" s="1109"/>
      <c r="AI126" s="1127"/>
      <c r="AJ126" s="1175"/>
      <c r="AK126" s="1109"/>
      <c r="AL126" s="1109"/>
      <c r="AM126" s="1109"/>
      <c r="AN126" s="1127"/>
      <c r="AO126" s="1097"/>
      <c r="AP126" s="1127"/>
      <c r="AQ126" s="430"/>
      <c r="AR126" s="1109"/>
      <c r="AS126" s="1109"/>
      <c r="AT126" s="1109"/>
      <c r="AU126" s="1109"/>
      <c r="AV126" s="1109"/>
      <c r="AW126" s="1109"/>
      <c r="AX126" s="1109"/>
      <c r="AY126" s="949"/>
      <c r="AZ126" s="950"/>
      <c r="BA126" s="1301"/>
      <c r="BB126" s="951"/>
      <c r="BC126" s="877"/>
      <c r="BD126" s="853"/>
      <c r="BM126" s="385">
        <f>SUM(U126:BG126)</f>
        <v>0</v>
      </c>
    </row>
    <row r="127" spans="1:65" ht="26.25" hidden="1" customHeight="1">
      <c r="A127" s="2445"/>
      <c r="B127" s="2446"/>
      <c r="C127" s="2451" t="s">
        <v>43</v>
      </c>
      <c r="D127" s="2451"/>
      <c r="E127" s="2452"/>
      <c r="F127" s="1102"/>
      <c r="G127" s="245"/>
      <c r="H127" s="247"/>
      <c r="I127" s="246"/>
      <c r="J127" s="245"/>
      <c r="K127" s="420"/>
      <c r="L127" s="246"/>
      <c r="M127" s="245"/>
      <c r="N127" s="1776"/>
      <c r="O127" s="245"/>
      <c r="P127" s="247"/>
      <c r="Q127" s="245"/>
      <c r="R127" s="244"/>
      <c r="S127" s="1823"/>
      <c r="T127" s="245"/>
      <c r="U127" s="247"/>
      <c r="V127" s="245"/>
      <c r="W127" s="244"/>
      <c r="X127" s="246"/>
      <c r="Y127" s="247"/>
      <c r="Z127" s="246"/>
      <c r="AA127" s="387"/>
      <c r="AB127" s="1865"/>
      <c r="AC127" s="246"/>
      <c r="AD127" s="247"/>
      <c r="AE127" s="246"/>
      <c r="AF127" s="247"/>
      <c r="AG127" s="420"/>
      <c r="AH127" s="246"/>
      <c r="AI127" s="245"/>
      <c r="AJ127" s="420"/>
      <c r="AK127" s="246"/>
      <c r="AL127" s="341"/>
      <c r="AM127" s="341"/>
      <c r="AN127" s="343"/>
      <c r="AO127" s="342"/>
      <c r="AP127" s="343"/>
      <c r="AQ127" s="344"/>
      <c r="AR127" s="341"/>
      <c r="AS127" s="341"/>
      <c r="AT127" s="341"/>
      <c r="AU127" s="341">
        <f>AT127+AU126-AU125</f>
        <v>0</v>
      </c>
      <c r="AV127" s="341">
        <f>AU127+AV126-AV125</f>
        <v>0</v>
      </c>
      <c r="AW127" s="341"/>
      <c r="AX127" s="341">
        <f>AW127+AX126-AX125</f>
        <v>0</v>
      </c>
      <c r="AY127" s="341">
        <f>AW127+AY126-AY125</f>
        <v>0</v>
      </c>
      <c r="AZ127" s="343"/>
      <c r="BA127" s="1285"/>
      <c r="BB127" s="384"/>
      <c r="BC127" s="877"/>
      <c r="BD127" s="853"/>
    </row>
    <row r="128" spans="1:65" ht="26.25" hidden="1" customHeight="1">
      <c r="A128" s="2447"/>
      <c r="B128" s="2448"/>
      <c r="C128" s="2454" t="s">
        <v>203</v>
      </c>
      <c r="D128" s="2455"/>
      <c r="E128" s="2456"/>
      <c r="F128" s="1106"/>
      <c r="G128" s="1104"/>
      <c r="H128" s="366"/>
      <c r="I128" s="365"/>
      <c r="J128" s="1104"/>
      <c r="K128" s="590"/>
      <c r="L128" s="365"/>
      <c r="M128" s="1104"/>
      <c r="N128" s="1781"/>
      <c r="O128" s="1104"/>
      <c r="P128" s="366"/>
      <c r="Q128" s="1104"/>
      <c r="R128" s="364"/>
      <c r="S128" s="1825"/>
      <c r="T128" s="1104"/>
      <c r="U128" s="366"/>
      <c r="V128" s="1104"/>
      <c r="W128" s="364"/>
      <c r="X128" s="365"/>
      <c r="Y128" s="366"/>
      <c r="Z128" s="365"/>
      <c r="AA128" s="1103"/>
      <c r="AB128" s="1866"/>
      <c r="AC128" s="365"/>
      <c r="AD128" s="366"/>
      <c r="AE128" s="365"/>
      <c r="AF128" s="366"/>
      <c r="AG128" s="590"/>
      <c r="AH128" s="365"/>
      <c r="AI128" s="1104"/>
      <c r="AJ128" s="590"/>
      <c r="AK128" s="365"/>
      <c r="AL128" s="359"/>
      <c r="AM128" s="359"/>
      <c r="AN128" s="358"/>
      <c r="AO128" s="361"/>
      <c r="AP128" s="358"/>
      <c r="AQ128" s="362"/>
      <c r="AR128" s="359"/>
      <c r="AS128" s="359"/>
      <c r="AT128" s="359"/>
      <c r="AU128" s="359"/>
      <c r="AV128" s="359"/>
      <c r="AW128" s="359"/>
      <c r="AX128" s="359"/>
      <c r="AY128" s="359"/>
      <c r="AZ128" s="358"/>
      <c r="BA128" s="1287"/>
      <c r="BB128" s="355"/>
      <c r="BC128" s="901"/>
      <c r="BD128" s="853"/>
    </row>
    <row r="129" spans="1:65" ht="26.25" hidden="1" customHeight="1" thickBot="1">
      <c r="A129" s="2421"/>
      <c r="B129" s="2449"/>
      <c r="C129" s="2458" t="s">
        <v>41</v>
      </c>
      <c r="D129" s="2459"/>
      <c r="E129" s="2460"/>
      <c r="F129" s="1100"/>
      <c r="G129" s="245"/>
      <c r="H129" s="247"/>
      <c r="I129" s="246"/>
      <c r="J129" s="245"/>
      <c r="K129" s="1172"/>
      <c r="L129" s="246"/>
      <c r="M129" s="245"/>
      <c r="N129" s="1776"/>
      <c r="O129" s="245"/>
      <c r="P129" s="247"/>
      <c r="Q129" s="245"/>
      <c r="R129" s="244"/>
      <c r="S129" s="1823"/>
      <c r="T129" s="245"/>
      <c r="U129" s="247"/>
      <c r="V129" s="245"/>
      <c r="W129" s="244"/>
      <c r="X129" s="246"/>
      <c r="Y129" s="247"/>
      <c r="Z129" s="246"/>
      <c r="AA129" s="387"/>
      <c r="AB129" s="1865"/>
      <c r="AC129" s="246"/>
      <c r="AD129" s="247"/>
      <c r="AE129" s="246"/>
      <c r="AF129" s="247"/>
      <c r="AG129" s="420"/>
      <c r="AH129" s="246"/>
      <c r="AI129" s="245"/>
      <c r="AJ129" s="420"/>
      <c r="AK129" s="246"/>
      <c r="AL129" s="341"/>
      <c r="AM129" s="341"/>
      <c r="AN129" s="343"/>
      <c r="AO129" s="342"/>
      <c r="AP129" s="343"/>
      <c r="AQ129" s="344"/>
      <c r="AR129" s="341"/>
      <c r="AS129" s="341"/>
      <c r="AT129" s="341"/>
      <c r="AU129" s="341">
        <f t="shared" ref="AU129:BK129" si="714">AT129+AU125-AU128</f>
        <v>0</v>
      </c>
      <c r="AV129" s="341">
        <f t="shared" si="714"/>
        <v>0</v>
      </c>
      <c r="AW129" s="341">
        <f t="shared" si="714"/>
        <v>0</v>
      </c>
      <c r="AX129" s="341">
        <f t="shared" si="714"/>
        <v>0</v>
      </c>
      <c r="AY129" s="341">
        <f t="shared" si="714"/>
        <v>0</v>
      </c>
      <c r="AZ129" s="343">
        <f t="shared" si="714"/>
        <v>0</v>
      </c>
      <c r="BA129" s="1285">
        <f t="shared" si="714"/>
        <v>0</v>
      </c>
      <c r="BB129" s="384">
        <f t="shared" si="714"/>
        <v>0</v>
      </c>
      <c r="BC129" s="877">
        <f t="shared" si="714"/>
        <v>0</v>
      </c>
      <c r="BD129" s="853">
        <f t="shared" si="714"/>
        <v>0</v>
      </c>
      <c r="BE129" s="385">
        <f t="shared" si="714"/>
        <v>0</v>
      </c>
      <c r="BF129" s="385">
        <f t="shared" si="714"/>
        <v>0</v>
      </c>
      <c r="BG129" s="385">
        <f t="shared" si="714"/>
        <v>0</v>
      </c>
      <c r="BH129" s="385">
        <f t="shared" si="714"/>
        <v>0</v>
      </c>
      <c r="BI129" s="385">
        <f t="shared" si="714"/>
        <v>0</v>
      </c>
      <c r="BJ129" s="385">
        <f t="shared" si="714"/>
        <v>0</v>
      </c>
      <c r="BK129" s="385">
        <f t="shared" si="714"/>
        <v>0</v>
      </c>
    </row>
    <row r="130" spans="1:65" ht="26.25" hidden="1" customHeight="1">
      <c r="A130" s="2585" t="s">
        <v>206</v>
      </c>
      <c r="B130" s="2498"/>
      <c r="C130" s="2498"/>
      <c r="D130" s="2498"/>
      <c r="E130" s="2499"/>
      <c r="F130" s="2442"/>
      <c r="G130" s="856" t="s">
        <v>49</v>
      </c>
      <c r="H130" s="567"/>
      <c r="I130" s="568"/>
      <c r="J130" s="566"/>
      <c r="K130" s="572"/>
      <c r="L130" s="425"/>
      <c r="M130" s="427"/>
      <c r="N130" s="1778"/>
      <c r="O130" s="427"/>
      <c r="P130" s="567"/>
      <c r="Q130" s="566"/>
      <c r="R130" s="634"/>
      <c r="S130" s="1837"/>
      <c r="T130" s="566"/>
      <c r="U130" s="563"/>
      <c r="V130" s="566"/>
      <c r="W130" s="569"/>
      <c r="X130" s="568"/>
      <c r="Y130" s="567"/>
      <c r="Z130" s="568"/>
      <c r="AA130" s="1721"/>
      <c r="AB130" s="1862"/>
      <c r="AC130" s="568"/>
      <c r="AD130" s="567"/>
      <c r="AE130" s="568"/>
      <c r="AF130" s="483"/>
      <c r="AG130" s="570"/>
      <c r="AH130" s="568"/>
      <c r="AI130" s="566"/>
      <c r="AJ130" s="570"/>
      <c r="AK130" s="568"/>
      <c r="AL130" s="293"/>
      <c r="AM130" s="293"/>
      <c r="AN130" s="292"/>
      <c r="AO130" s="295"/>
      <c r="AP130" s="292"/>
      <c r="AQ130" s="296"/>
      <c r="AR130" s="293"/>
      <c r="AS130" s="293"/>
      <c r="AT130" s="293"/>
      <c r="AU130" s="293"/>
      <c r="AV130" s="956"/>
      <c r="AW130" s="293"/>
      <c r="AX130" s="293"/>
      <c r="AY130" s="293"/>
      <c r="AZ130" s="292"/>
      <c r="BA130" s="1283"/>
      <c r="BB130" s="417"/>
      <c r="BC130" s="946"/>
      <c r="BD130" s="853"/>
      <c r="BM130" s="385">
        <f>SUM(Z130:BH130)</f>
        <v>0</v>
      </c>
    </row>
    <row r="131" spans="1:65" ht="26.25" hidden="1" customHeight="1">
      <c r="A131" s="2500"/>
      <c r="B131" s="2501"/>
      <c r="C131" s="2501"/>
      <c r="D131" s="2501"/>
      <c r="E131" s="2502"/>
      <c r="F131" s="2443"/>
      <c r="G131" s="865" t="s">
        <v>48</v>
      </c>
      <c r="H131" s="488"/>
      <c r="I131" s="487"/>
      <c r="J131" s="285"/>
      <c r="K131" s="1170"/>
      <c r="L131" s="487"/>
      <c r="M131" s="285"/>
      <c r="N131" s="1787"/>
      <c r="O131" s="285"/>
      <c r="P131" s="488"/>
      <c r="Q131" s="287"/>
      <c r="R131" s="284"/>
      <c r="S131" s="1834"/>
      <c r="T131" s="285"/>
      <c r="U131" s="298"/>
      <c r="V131" s="287"/>
      <c r="W131" s="284"/>
      <c r="X131" s="487"/>
      <c r="Y131" s="488"/>
      <c r="Z131" s="286"/>
      <c r="AA131" s="947"/>
      <c r="AB131" s="1867"/>
      <c r="AC131" s="286"/>
      <c r="AD131" s="488"/>
      <c r="AE131" s="487"/>
      <c r="AF131" s="488"/>
      <c r="AG131" s="1174"/>
      <c r="AH131" s="286"/>
      <c r="AI131" s="285"/>
      <c r="AJ131" s="1174"/>
      <c r="AK131" s="487"/>
      <c r="AL131" s="487"/>
      <c r="AM131" s="487"/>
      <c r="AN131" s="285"/>
      <c r="AO131" s="488"/>
      <c r="AP131" s="285"/>
      <c r="AQ131" s="284"/>
      <c r="AR131" s="487"/>
      <c r="AS131" s="487"/>
      <c r="AT131" s="487"/>
      <c r="AU131" s="487"/>
      <c r="AV131" s="487"/>
      <c r="AW131" s="487"/>
      <c r="AX131" s="487"/>
      <c r="AY131" s="487"/>
      <c r="AZ131" s="285"/>
      <c r="BA131" s="1284"/>
      <c r="BB131" s="867"/>
      <c r="BC131" s="868"/>
      <c r="BD131" s="853"/>
      <c r="BL131" s="385">
        <f>BP130</f>
        <v>0</v>
      </c>
      <c r="BM131" s="385">
        <f>SUM(U131:BH131)</f>
        <v>0</v>
      </c>
    </row>
    <row r="132" spans="1:65" ht="26.25" hidden="1" customHeight="1">
      <c r="A132" s="2503"/>
      <c r="B132" s="2504"/>
      <c r="C132" s="2504"/>
      <c r="D132" s="2504"/>
      <c r="E132" s="2505"/>
      <c r="F132" s="2444"/>
      <c r="G132" s="869" t="s">
        <v>53</v>
      </c>
      <c r="H132" s="1097"/>
      <c r="I132" s="1109"/>
      <c r="J132" s="1127"/>
      <c r="K132" s="1175"/>
      <c r="L132" s="1109"/>
      <c r="M132" s="1127"/>
      <c r="N132" s="1785"/>
      <c r="O132" s="1127"/>
      <c r="P132" s="1097"/>
      <c r="Q132" s="1127"/>
      <c r="R132" s="430"/>
      <c r="S132" s="1835"/>
      <c r="T132" s="1127"/>
      <c r="U132" s="1097"/>
      <c r="V132" s="1127"/>
      <c r="W132" s="430"/>
      <c r="X132" s="1109"/>
      <c r="Y132" s="1097"/>
      <c r="Z132" s="1109"/>
      <c r="AA132" s="1126"/>
      <c r="AB132" s="1864"/>
      <c r="AC132" s="1109"/>
      <c r="AD132" s="1097"/>
      <c r="AE132" s="1109"/>
      <c r="AF132" s="1097"/>
      <c r="AG132" s="1175"/>
      <c r="AH132" s="1109"/>
      <c r="AI132" s="1127"/>
      <c r="AJ132" s="1175"/>
      <c r="AK132" s="1109"/>
      <c r="AL132" s="1109"/>
      <c r="AM132" s="1109"/>
      <c r="AN132" s="1127"/>
      <c r="AO132" s="1097"/>
      <c r="AP132" s="1127"/>
      <c r="AQ132" s="430"/>
      <c r="AR132" s="1109"/>
      <c r="AS132" s="1109"/>
      <c r="AT132" s="1109"/>
      <c r="AU132" s="1109"/>
      <c r="AV132" s="1109"/>
      <c r="AW132" s="1109"/>
      <c r="AX132" s="1109"/>
      <c r="AY132" s="949"/>
      <c r="AZ132" s="950"/>
      <c r="BA132" s="1301"/>
      <c r="BB132" s="951"/>
      <c r="BC132" s="877"/>
      <c r="BD132" s="853"/>
      <c r="BM132" s="385">
        <f>SUM(U132:BG132)</f>
        <v>0</v>
      </c>
    </row>
    <row r="133" spans="1:65" ht="26.25" hidden="1" customHeight="1">
      <c r="A133" s="2445"/>
      <c r="B133" s="2446"/>
      <c r="C133" s="2451" t="s">
        <v>43</v>
      </c>
      <c r="D133" s="2451"/>
      <c r="E133" s="2452"/>
      <c r="F133" s="1102"/>
      <c r="G133" s="245"/>
      <c r="H133" s="247"/>
      <c r="I133" s="246"/>
      <c r="J133" s="245"/>
      <c r="K133" s="420"/>
      <c r="L133" s="246"/>
      <c r="M133" s="245"/>
      <c r="N133" s="1776"/>
      <c r="O133" s="245"/>
      <c r="P133" s="247"/>
      <c r="Q133" s="245"/>
      <c r="R133" s="244"/>
      <c r="S133" s="1823"/>
      <c r="T133" s="245"/>
      <c r="U133" s="247"/>
      <c r="V133" s="245"/>
      <c r="W133" s="244"/>
      <c r="X133" s="246"/>
      <c r="Y133" s="247"/>
      <c r="Z133" s="246"/>
      <c r="AA133" s="387"/>
      <c r="AB133" s="1865"/>
      <c r="AC133" s="246"/>
      <c r="AD133" s="247"/>
      <c r="AE133" s="246"/>
      <c r="AF133" s="247"/>
      <c r="AG133" s="420"/>
      <c r="AH133" s="246"/>
      <c r="AI133" s="245"/>
      <c r="AJ133" s="420"/>
      <c r="AK133" s="246"/>
      <c r="AL133" s="341"/>
      <c r="AM133" s="341"/>
      <c r="AN133" s="343"/>
      <c r="AO133" s="342"/>
      <c r="AP133" s="343"/>
      <c r="AQ133" s="344"/>
      <c r="AR133" s="341"/>
      <c r="AS133" s="341"/>
      <c r="AT133" s="341"/>
      <c r="AU133" s="341">
        <f>AT133+AU132-AU131</f>
        <v>0</v>
      </c>
      <c r="AV133" s="341">
        <f>AU133+AV132-AV131</f>
        <v>0</v>
      </c>
      <c r="AW133" s="341"/>
      <c r="AX133" s="341">
        <f>AW133+AX132-AX131</f>
        <v>0</v>
      </c>
      <c r="AY133" s="341">
        <f>AW133+AY132-AY131</f>
        <v>0</v>
      </c>
      <c r="AZ133" s="343"/>
      <c r="BA133" s="1285"/>
      <c r="BB133" s="384"/>
      <c r="BC133" s="877"/>
      <c r="BD133" s="853"/>
    </row>
    <row r="134" spans="1:65" ht="26.25" hidden="1" customHeight="1">
      <c r="A134" s="2447"/>
      <c r="B134" s="2448"/>
      <c r="C134" s="2454" t="s">
        <v>203</v>
      </c>
      <c r="D134" s="2455"/>
      <c r="E134" s="2456"/>
      <c r="F134" s="1106"/>
      <c r="G134" s="1104"/>
      <c r="H134" s="366"/>
      <c r="I134" s="365"/>
      <c r="J134" s="1104"/>
      <c r="K134" s="590"/>
      <c r="L134" s="365"/>
      <c r="M134" s="1104"/>
      <c r="N134" s="1781"/>
      <c r="O134" s="1104"/>
      <c r="P134" s="366"/>
      <c r="Q134" s="1104"/>
      <c r="R134" s="364"/>
      <c r="S134" s="1825"/>
      <c r="T134" s="1104"/>
      <c r="U134" s="366"/>
      <c r="V134" s="1104"/>
      <c r="W134" s="364"/>
      <c r="X134" s="365"/>
      <c r="Y134" s="366"/>
      <c r="Z134" s="365"/>
      <c r="AA134" s="1103"/>
      <c r="AB134" s="1866"/>
      <c r="AC134" s="365"/>
      <c r="AD134" s="366"/>
      <c r="AE134" s="365"/>
      <c r="AF134" s="366"/>
      <c r="AG134" s="590"/>
      <c r="AH134" s="365"/>
      <c r="AI134" s="1104"/>
      <c r="AJ134" s="590"/>
      <c r="AK134" s="365"/>
      <c r="AL134" s="359"/>
      <c r="AM134" s="359"/>
      <c r="AN134" s="358"/>
      <c r="AO134" s="361"/>
      <c r="AP134" s="358"/>
      <c r="AQ134" s="362"/>
      <c r="AR134" s="359"/>
      <c r="AS134" s="359"/>
      <c r="AT134" s="359"/>
      <c r="AU134" s="359"/>
      <c r="AV134" s="359"/>
      <c r="AW134" s="359"/>
      <c r="AX134" s="359"/>
      <c r="AY134" s="359"/>
      <c r="AZ134" s="358"/>
      <c r="BA134" s="1287"/>
      <c r="BB134" s="355"/>
      <c r="BC134" s="901"/>
      <c r="BD134" s="853"/>
    </row>
    <row r="135" spans="1:65" ht="26.25" hidden="1" customHeight="1" thickBot="1">
      <c r="A135" s="2421"/>
      <c r="B135" s="2449"/>
      <c r="C135" s="2458" t="s">
        <v>41</v>
      </c>
      <c r="D135" s="2459"/>
      <c r="E135" s="2460"/>
      <c r="F135" s="1100"/>
      <c r="G135" s="245"/>
      <c r="H135" s="247"/>
      <c r="I135" s="246"/>
      <c r="J135" s="245"/>
      <c r="K135" s="1172"/>
      <c r="L135" s="246"/>
      <c r="M135" s="245"/>
      <c r="N135" s="1776"/>
      <c r="O135" s="245"/>
      <c r="P135" s="247"/>
      <c r="Q135" s="245"/>
      <c r="R135" s="244"/>
      <c r="S135" s="1823"/>
      <c r="T135" s="245"/>
      <c r="U135" s="247"/>
      <c r="V135" s="245"/>
      <c r="W135" s="244"/>
      <c r="X135" s="246"/>
      <c r="Y135" s="247"/>
      <c r="Z135" s="246"/>
      <c r="AA135" s="387"/>
      <c r="AB135" s="1865"/>
      <c r="AC135" s="246"/>
      <c r="AD135" s="247"/>
      <c r="AE135" s="246"/>
      <c r="AF135" s="247"/>
      <c r="AG135" s="420"/>
      <c r="AH135" s="246"/>
      <c r="AI135" s="245"/>
      <c r="AJ135" s="420"/>
      <c r="AK135" s="246"/>
      <c r="AL135" s="341"/>
      <c r="AM135" s="341"/>
      <c r="AN135" s="343"/>
      <c r="AO135" s="342"/>
      <c r="AP135" s="343"/>
      <c r="AQ135" s="344"/>
      <c r="AR135" s="341"/>
      <c r="AS135" s="341"/>
      <c r="AT135" s="341"/>
      <c r="AU135" s="341">
        <f>AT135+AU131-AU134</f>
        <v>0</v>
      </c>
      <c r="AV135" s="341">
        <f>AU135+AV131-AV134</f>
        <v>0</v>
      </c>
      <c r="AW135" s="341"/>
      <c r="AX135" s="341">
        <f>AW135+AX131-AX134</f>
        <v>0</v>
      </c>
      <c r="AY135" s="341">
        <f>AW135+AY131-AY134</f>
        <v>0</v>
      </c>
      <c r="AZ135" s="343"/>
      <c r="BA135" s="1285"/>
      <c r="BB135" s="384"/>
      <c r="BC135" s="877"/>
      <c r="BD135" s="853"/>
    </row>
    <row r="136" spans="1:65" ht="26.25" hidden="1" customHeight="1">
      <c r="A136" s="2433" t="s">
        <v>80</v>
      </c>
      <c r="B136" s="2434"/>
      <c r="C136" s="2434"/>
      <c r="D136" s="2434"/>
      <c r="E136" s="2435"/>
      <c r="F136" s="2442"/>
      <c r="G136" s="856" t="s">
        <v>49</v>
      </c>
      <c r="H136" s="1268"/>
      <c r="I136" s="1232"/>
      <c r="J136" s="562"/>
      <c r="K136" s="1265"/>
      <c r="L136" s="480"/>
      <c r="M136" s="481"/>
      <c r="N136" s="1778"/>
      <c r="O136" s="427"/>
      <c r="P136" s="567"/>
      <c r="Q136" s="566"/>
      <c r="R136" s="569"/>
      <c r="S136" s="1827"/>
      <c r="T136" s="566"/>
      <c r="U136" s="567"/>
      <c r="V136" s="566"/>
      <c r="W136" s="569"/>
      <c r="X136" s="568"/>
      <c r="Y136" s="567"/>
      <c r="Z136" s="568"/>
      <c r="AA136" s="571"/>
      <c r="AB136" s="1862"/>
      <c r="AC136" s="568"/>
      <c r="AD136" s="567"/>
      <c r="AE136" s="568"/>
      <c r="AF136" s="567"/>
      <c r="AG136" s="570"/>
      <c r="AH136" s="568"/>
      <c r="AI136" s="566"/>
      <c r="AJ136" s="570"/>
      <c r="AK136" s="568"/>
      <c r="AL136" s="293"/>
      <c r="AM136" s="293"/>
      <c r="AN136" s="292"/>
      <c r="AO136" s="295"/>
      <c r="AP136" s="292"/>
      <c r="AQ136" s="296"/>
      <c r="AR136" s="293"/>
      <c r="AS136" s="293"/>
      <c r="AT136" s="293"/>
      <c r="AU136" s="293"/>
      <c r="AV136" s="293"/>
      <c r="AW136" s="293"/>
      <c r="AX136" s="293"/>
      <c r="AY136" s="293"/>
      <c r="AZ136" s="292"/>
      <c r="BA136" s="1283"/>
      <c r="BB136" s="417"/>
      <c r="BC136" s="934"/>
      <c r="BD136" s="853"/>
      <c r="BM136" s="385">
        <f>SUM(X136:BH136)</f>
        <v>0</v>
      </c>
    </row>
    <row r="137" spans="1:65" ht="26.25" hidden="1" customHeight="1">
      <c r="A137" s="2436"/>
      <c r="B137" s="2437"/>
      <c r="C137" s="2437"/>
      <c r="D137" s="2437"/>
      <c r="E137" s="2438"/>
      <c r="F137" s="2443"/>
      <c r="G137" s="865" t="s">
        <v>200</v>
      </c>
      <c r="H137" s="376"/>
      <c r="I137" s="1237"/>
      <c r="J137" s="287"/>
      <c r="K137" s="1170"/>
      <c r="L137" s="286"/>
      <c r="M137" s="287"/>
      <c r="N137" s="1756"/>
      <c r="O137" s="287"/>
      <c r="P137" s="298"/>
      <c r="Q137" s="287"/>
      <c r="R137" s="288"/>
      <c r="S137" s="1807"/>
      <c r="T137" s="287"/>
      <c r="U137" s="298"/>
      <c r="V137" s="287"/>
      <c r="W137" s="288"/>
      <c r="X137" s="286"/>
      <c r="Y137" s="298"/>
      <c r="Z137" s="286"/>
      <c r="AA137" s="866"/>
      <c r="AB137" s="1863"/>
      <c r="AC137" s="286"/>
      <c r="AD137" s="298"/>
      <c r="AE137" s="286"/>
      <c r="AF137" s="298"/>
      <c r="AG137" s="1170"/>
      <c r="AH137" s="286"/>
      <c r="AI137" s="287"/>
      <c r="AJ137" s="1170"/>
      <c r="AK137" s="286"/>
      <c r="AL137" s="286"/>
      <c r="AM137" s="286"/>
      <c r="AN137" s="287"/>
      <c r="AO137" s="298"/>
      <c r="AP137" s="287"/>
      <c r="AQ137" s="288"/>
      <c r="AR137" s="487"/>
      <c r="AS137" s="487"/>
      <c r="AT137" s="487"/>
      <c r="AU137" s="487"/>
      <c r="AV137" s="487"/>
      <c r="AW137" s="487"/>
      <c r="AX137" s="487"/>
      <c r="AY137" s="487"/>
      <c r="AZ137" s="285"/>
      <c r="BA137" s="1284"/>
      <c r="BB137" s="935"/>
      <c r="BC137" s="868"/>
      <c r="BD137" s="853"/>
      <c r="BL137" s="385">
        <f>BP136</f>
        <v>0</v>
      </c>
      <c r="BM137" s="385">
        <f>SUM(T137:BL137)</f>
        <v>0</v>
      </c>
    </row>
    <row r="138" spans="1:65" ht="26.25" hidden="1" customHeight="1">
      <c r="A138" s="2439"/>
      <c r="B138" s="2440"/>
      <c r="C138" s="2440"/>
      <c r="D138" s="2440"/>
      <c r="E138" s="2441"/>
      <c r="F138" s="2444"/>
      <c r="G138" s="869" t="s">
        <v>53</v>
      </c>
      <c r="H138" s="1271"/>
      <c r="I138" s="1238"/>
      <c r="J138" s="347"/>
      <c r="K138" s="420"/>
      <c r="L138" s="246"/>
      <c r="M138" s="245"/>
      <c r="N138" s="1776"/>
      <c r="O138" s="245"/>
      <c r="P138" s="247"/>
      <c r="Q138" s="245"/>
      <c r="R138" s="348"/>
      <c r="S138" s="1823"/>
      <c r="T138" s="245"/>
      <c r="U138" s="247"/>
      <c r="V138" s="347"/>
      <c r="W138" s="244"/>
      <c r="X138" s="246"/>
      <c r="Y138" s="247"/>
      <c r="Z138" s="246"/>
      <c r="AA138" s="349"/>
      <c r="AB138" s="1865"/>
      <c r="AC138" s="246"/>
      <c r="AD138" s="247"/>
      <c r="AE138" s="246"/>
      <c r="AF138" s="346"/>
      <c r="AG138" s="420"/>
      <c r="AH138" s="246"/>
      <c r="AI138" s="245"/>
      <c r="AJ138" s="420"/>
      <c r="AK138" s="345"/>
      <c r="AL138" s="246"/>
      <c r="AM138" s="246"/>
      <c r="AN138" s="245"/>
      <c r="AO138" s="247"/>
      <c r="AP138" s="245"/>
      <c r="AQ138" s="244"/>
      <c r="AR138" s="246"/>
      <c r="AS138" s="246"/>
      <c r="AT138" s="246"/>
      <c r="AU138" s="246"/>
      <c r="AV138" s="246">
        <f>BC136</f>
        <v>0</v>
      </c>
      <c r="AW138" s="246"/>
      <c r="AX138" s="246"/>
      <c r="AY138" s="341"/>
      <c r="AZ138" s="343"/>
      <c r="BA138" s="1285"/>
      <c r="BB138" s="384"/>
      <c r="BC138" s="877"/>
      <c r="BD138" s="853"/>
      <c r="BM138" s="385">
        <f>SUM(T138:BG138)</f>
        <v>0</v>
      </c>
    </row>
    <row r="139" spans="1:65" ht="26.25" hidden="1" customHeight="1">
      <c r="A139" s="2445"/>
      <c r="B139" s="2446"/>
      <c r="C139" s="2450" t="s">
        <v>43</v>
      </c>
      <c r="D139" s="2451"/>
      <c r="E139" s="2452"/>
      <c r="F139" s="2453"/>
      <c r="G139" s="2451"/>
      <c r="H139" s="318">
        <f t="shared" ref="H139" si="715">G139+H138-H137</f>
        <v>0</v>
      </c>
      <c r="I139" s="1233">
        <f t="shared" ref="I139" si="716">H139+I138-I137</f>
        <v>0</v>
      </c>
      <c r="J139" s="255">
        <f t="shared" ref="J139" si="717">I139+J138-J137</f>
        <v>0</v>
      </c>
      <c r="K139" s="1171">
        <f t="shared" ref="K139" si="718">J139+K138-K137</f>
        <v>0</v>
      </c>
      <c r="L139" s="256">
        <f t="shared" ref="L139" si="719">K139+L138-L137</f>
        <v>0</v>
      </c>
      <c r="M139" s="255">
        <f t="shared" ref="M139" si="720">L139+M138-M137</f>
        <v>0</v>
      </c>
      <c r="N139" s="1777">
        <f t="shared" ref="N139" si="721">M139+N138-N137</f>
        <v>0</v>
      </c>
      <c r="O139" s="255">
        <f t="shared" ref="O139" si="722">N139+O138-O137</f>
        <v>0</v>
      </c>
      <c r="P139" s="257">
        <f t="shared" ref="P139" si="723">O139+P138-P137</f>
        <v>0</v>
      </c>
      <c r="Q139" s="255">
        <f t="shared" ref="Q139:BK139" si="724">P139+Q138-Q137</f>
        <v>0</v>
      </c>
      <c r="R139" s="258">
        <f t="shared" si="724"/>
        <v>0</v>
      </c>
      <c r="S139" s="1824">
        <f t="shared" si="724"/>
        <v>0</v>
      </c>
      <c r="T139" s="255">
        <f t="shared" si="724"/>
        <v>0</v>
      </c>
      <c r="U139" s="257">
        <f t="shared" si="724"/>
        <v>0</v>
      </c>
      <c r="V139" s="255">
        <f t="shared" si="724"/>
        <v>0</v>
      </c>
      <c r="W139" s="258">
        <f t="shared" si="724"/>
        <v>0</v>
      </c>
      <c r="X139" s="256">
        <f t="shared" si="724"/>
        <v>0</v>
      </c>
      <c r="Y139" s="257">
        <f t="shared" si="724"/>
        <v>0</v>
      </c>
      <c r="Z139" s="256">
        <f t="shared" si="724"/>
        <v>0</v>
      </c>
      <c r="AA139" s="1117">
        <f t="shared" si="724"/>
        <v>0</v>
      </c>
      <c r="AB139" s="1868">
        <f t="shared" si="724"/>
        <v>0</v>
      </c>
      <c r="AC139" s="256">
        <f t="shared" si="724"/>
        <v>0</v>
      </c>
      <c r="AD139" s="257">
        <f t="shared" si="724"/>
        <v>0</v>
      </c>
      <c r="AE139" s="256">
        <f t="shared" si="724"/>
        <v>0</v>
      </c>
      <c r="AF139" s="257">
        <f t="shared" si="724"/>
        <v>0</v>
      </c>
      <c r="AG139" s="1171">
        <f t="shared" si="724"/>
        <v>0</v>
      </c>
      <c r="AH139" s="256">
        <f t="shared" si="724"/>
        <v>0</v>
      </c>
      <c r="AI139" s="255">
        <f t="shared" si="724"/>
        <v>0</v>
      </c>
      <c r="AJ139" s="1171">
        <f t="shared" si="724"/>
        <v>0</v>
      </c>
      <c r="AK139" s="256">
        <f t="shared" si="724"/>
        <v>0</v>
      </c>
      <c r="AL139" s="871">
        <f t="shared" si="724"/>
        <v>0</v>
      </c>
      <c r="AM139" s="871">
        <f t="shared" si="724"/>
        <v>0</v>
      </c>
      <c r="AN139" s="872">
        <f t="shared" si="724"/>
        <v>0</v>
      </c>
      <c r="AO139" s="873">
        <f t="shared" si="724"/>
        <v>0</v>
      </c>
      <c r="AP139" s="872">
        <f t="shared" si="724"/>
        <v>0</v>
      </c>
      <c r="AQ139" s="892">
        <f t="shared" si="724"/>
        <v>0</v>
      </c>
      <c r="AR139" s="871">
        <f t="shared" si="724"/>
        <v>0</v>
      </c>
      <c r="AS139" s="871">
        <f t="shared" si="724"/>
        <v>0</v>
      </c>
      <c r="AT139" s="871">
        <f t="shared" si="724"/>
        <v>0</v>
      </c>
      <c r="AU139" s="871">
        <f t="shared" si="724"/>
        <v>0</v>
      </c>
      <c r="AV139" s="871">
        <f t="shared" si="724"/>
        <v>0</v>
      </c>
      <c r="AW139" s="871">
        <f t="shared" si="724"/>
        <v>0</v>
      </c>
      <c r="AX139" s="871">
        <f t="shared" si="724"/>
        <v>0</v>
      </c>
      <c r="AY139" s="871">
        <f t="shared" si="724"/>
        <v>0</v>
      </c>
      <c r="AZ139" s="872">
        <f t="shared" si="724"/>
        <v>0</v>
      </c>
      <c r="BA139" s="1295">
        <f t="shared" si="724"/>
        <v>0</v>
      </c>
      <c r="BB139" s="936">
        <f t="shared" si="724"/>
        <v>0</v>
      </c>
      <c r="BC139" s="937">
        <f t="shared" si="724"/>
        <v>0</v>
      </c>
      <c r="BD139" s="853">
        <f t="shared" si="724"/>
        <v>0</v>
      </c>
      <c r="BE139" s="385">
        <f t="shared" si="724"/>
        <v>0</v>
      </c>
      <c r="BF139" s="385">
        <f t="shared" si="724"/>
        <v>0</v>
      </c>
      <c r="BG139" s="385">
        <f t="shared" si="724"/>
        <v>0</v>
      </c>
      <c r="BH139" s="385">
        <f t="shared" si="724"/>
        <v>0</v>
      </c>
      <c r="BI139" s="385">
        <f t="shared" si="724"/>
        <v>0</v>
      </c>
      <c r="BJ139" s="385">
        <f t="shared" si="724"/>
        <v>0</v>
      </c>
      <c r="BK139" s="385">
        <f t="shared" si="724"/>
        <v>0</v>
      </c>
    </row>
    <row r="140" spans="1:65" ht="26.25" hidden="1" customHeight="1">
      <c r="A140" s="2447"/>
      <c r="B140" s="2448"/>
      <c r="C140" s="2454" t="s">
        <v>197</v>
      </c>
      <c r="D140" s="2455"/>
      <c r="E140" s="2456"/>
      <c r="F140" s="2457"/>
      <c r="G140" s="2455"/>
      <c r="H140" s="1270"/>
      <c r="I140" s="1236"/>
      <c r="J140" s="876"/>
      <c r="K140" s="420"/>
      <c r="L140" s="246"/>
      <c r="M140" s="245"/>
      <c r="N140" s="1776"/>
      <c r="O140" s="245"/>
      <c r="P140" s="366"/>
      <c r="Q140" s="1104"/>
      <c r="R140" s="364"/>
      <c r="S140" s="1825"/>
      <c r="T140" s="1104"/>
      <c r="U140" s="366"/>
      <c r="V140" s="1104"/>
      <c r="W140" s="364"/>
      <c r="X140" s="365"/>
      <c r="Y140" s="366"/>
      <c r="Z140" s="365"/>
      <c r="AA140" s="1103"/>
      <c r="AB140" s="1866"/>
      <c r="AC140" s="365"/>
      <c r="AD140" s="366"/>
      <c r="AE140" s="365"/>
      <c r="AF140" s="366"/>
      <c r="AG140" s="590"/>
      <c r="AH140" s="365"/>
      <c r="AI140" s="1104"/>
      <c r="AJ140" s="590"/>
      <c r="AK140" s="365"/>
      <c r="AL140" s="359"/>
      <c r="AM140" s="359"/>
      <c r="AN140" s="358"/>
      <c r="AO140" s="361"/>
      <c r="AP140" s="358"/>
      <c r="AQ140" s="362"/>
      <c r="AR140" s="359"/>
      <c r="AS140" s="359"/>
      <c r="AT140" s="359"/>
      <c r="AU140" s="359"/>
      <c r="AV140" s="359">
        <f>AZ136</f>
        <v>0</v>
      </c>
      <c r="AW140" s="359">
        <f>BA136</f>
        <v>0</v>
      </c>
      <c r="AX140" s="359">
        <f>BB136</f>
        <v>0</v>
      </c>
      <c r="AY140" s="359">
        <f>BI136</f>
        <v>0</v>
      </c>
      <c r="AZ140" s="358"/>
      <c r="BA140" s="1287"/>
      <c r="BB140" s="355"/>
      <c r="BC140" s="901"/>
      <c r="BD140" s="853"/>
    </row>
    <row r="141" spans="1:65" ht="26.25" hidden="1" customHeight="1" thickBot="1">
      <c r="A141" s="2421"/>
      <c r="B141" s="2449"/>
      <c r="C141" s="2458" t="s">
        <v>41</v>
      </c>
      <c r="D141" s="2459"/>
      <c r="E141" s="2460"/>
      <c r="F141" s="2461"/>
      <c r="G141" s="2459"/>
      <c r="H141" s="1269">
        <f t="shared" ref="H141" si="725">G141+H137-H140</f>
        <v>0</v>
      </c>
      <c r="I141" s="1235">
        <f t="shared" ref="I141" si="726">H141+I137-I140</f>
        <v>0</v>
      </c>
      <c r="J141" s="1108">
        <f t="shared" ref="J141" si="727">I141+J137-J140</f>
        <v>0</v>
      </c>
      <c r="K141" s="1172">
        <f t="shared" ref="K141" si="728">J141+K137-K140</f>
        <v>0</v>
      </c>
      <c r="L141" s="339">
        <f t="shared" ref="L141" si="729">K141+L137-L140</f>
        <v>0</v>
      </c>
      <c r="M141" s="1108">
        <f t="shared" ref="M141" si="730">L141+M137-M140</f>
        <v>0</v>
      </c>
      <c r="N141" s="1760">
        <f t="shared" ref="N141" si="731">M141+N137-N140</f>
        <v>0</v>
      </c>
      <c r="O141" s="1108">
        <f t="shared" ref="O141" si="732">N141+O137-O140</f>
        <v>0</v>
      </c>
      <c r="P141" s="340">
        <f t="shared" ref="P141" si="733">O141+P137-P140</f>
        <v>0</v>
      </c>
      <c r="Q141" s="1108">
        <f t="shared" ref="Q141:BK141" si="734">P141+Q137-Q140</f>
        <v>0</v>
      </c>
      <c r="R141" s="338">
        <f t="shared" si="734"/>
        <v>0</v>
      </c>
      <c r="S141" s="1826">
        <f t="shared" si="734"/>
        <v>0</v>
      </c>
      <c r="T141" s="1108">
        <f t="shared" si="734"/>
        <v>0</v>
      </c>
      <c r="U141" s="340">
        <f t="shared" si="734"/>
        <v>0</v>
      </c>
      <c r="V141" s="1108">
        <f t="shared" si="734"/>
        <v>0</v>
      </c>
      <c r="W141" s="338">
        <f t="shared" si="734"/>
        <v>0</v>
      </c>
      <c r="X141" s="339">
        <f t="shared" si="734"/>
        <v>0</v>
      </c>
      <c r="Y141" s="340">
        <f t="shared" si="734"/>
        <v>0</v>
      </c>
      <c r="Z141" s="339">
        <f t="shared" si="734"/>
        <v>0</v>
      </c>
      <c r="AA141" s="1107">
        <f t="shared" si="734"/>
        <v>0</v>
      </c>
      <c r="AB141" s="1869">
        <f t="shared" si="734"/>
        <v>0</v>
      </c>
      <c r="AC141" s="339">
        <f t="shared" si="734"/>
        <v>0</v>
      </c>
      <c r="AD141" s="340">
        <f t="shared" si="734"/>
        <v>0</v>
      </c>
      <c r="AE141" s="339">
        <f t="shared" si="734"/>
        <v>0</v>
      </c>
      <c r="AF141" s="340">
        <f t="shared" si="734"/>
        <v>0</v>
      </c>
      <c r="AG141" s="1172">
        <f t="shared" si="734"/>
        <v>0</v>
      </c>
      <c r="AH141" s="339">
        <f t="shared" si="734"/>
        <v>0</v>
      </c>
      <c r="AI141" s="1108">
        <f t="shared" si="734"/>
        <v>0</v>
      </c>
      <c r="AJ141" s="1172">
        <f t="shared" si="734"/>
        <v>0</v>
      </c>
      <c r="AK141" s="339">
        <f t="shared" si="734"/>
        <v>0</v>
      </c>
      <c r="AL141" s="884">
        <f t="shared" si="734"/>
        <v>0</v>
      </c>
      <c r="AM141" s="884">
        <f t="shared" si="734"/>
        <v>0</v>
      </c>
      <c r="AN141" s="885">
        <f t="shared" si="734"/>
        <v>0</v>
      </c>
      <c r="AO141" s="886">
        <f t="shared" si="734"/>
        <v>0</v>
      </c>
      <c r="AP141" s="885">
        <f t="shared" si="734"/>
        <v>0</v>
      </c>
      <c r="AQ141" s="894">
        <f t="shared" si="734"/>
        <v>0</v>
      </c>
      <c r="AR141" s="884">
        <f t="shared" si="734"/>
        <v>0</v>
      </c>
      <c r="AS141" s="912">
        <f t="shared" si="734"/>
        <v>0</v>
      </c>
      <c r="AT141" s="884">
        <f t="shared" si="734"/>
        <v>0</v>
      </c>
      <c r="AU141" s="884">
        <f t="shared" si="734"/>
        <v>0</v>
      </c>
      <c r="AV141" s="884">
        <f t="shared" si="734"/>
        <v>0</v>
      </c>
      <c r="AW141" s="884">
        <f t="shared" si="734"/>
        <v>0</v>
      </c>
      <c r="AX141" s="884">
        <f t="shared" si="734"/>
        <v>0</v>
      </c>
      <c r="AY141" s="884">
        <f t="shared" si="734"/>
        <v>0</v>
      </c>
      <c r="AZ141" s="885">
        <f t="shared" si="734"/>
        <v>0</v>
      </c>
      <c r="BA141" s="1289">
        <f t="shared" si="734"/>
        <v>0</v>
      </c>
      <c r="BB141" s="384">
        <f t="shared" si="734"/>
        <v>0</v>
      </c>
      <c r="BC141" s="938">
        <f t="shared" si="734"/>
        <v>0</v>
      </c>
      <c r="BD141" s="853">
        <f t="shared" si="734"/>
        <v>0</v>
      </c>
      <c r="BE141" s="385">
        <f t="shared" si="734"/>
        <v>0</v>
      </c>
      <c r="BF141" s="385">
        <f t="shared" si="734"/>
        <v>0</v>
      </c>
      <c r="BG141" s="385">
        <f t="shared" si="734"/>
        <v>0</v>
      </c>
      <c r="BH141" s="385">
        <f t="shared" si="734"/>
        <v>0</v>
      </c>
      <c r="BI141" s="385">
        <f t="shared" si="734"/>
        <v>0</v>
      </c>
      <c r="BJ141" s="385">
        <f t="shared" si="734"/>
        <v>0</v>
      </c>
      <c r="BK141" s="385">
        <f t="shared" si="734"/>
        <v>0</v>
      </c>
    </row>
    <row r="142" spans="1:65" ht="26.25" hidden="1" customHeight="1">
      <c r="A142" s="2433" t="s">
        <v>78</v>
      </c>
      <c r="B142" s="2434"/>
      <c r="C142" s="2434"/>
      <c r="D142" s="2434"/>
      <c r="E142" s="2435"/>
      <c r="F142" s="2442"/>
      <c r="G142" s="856" t="s">
        <v>49</v>
      </c>
      <c r="H142" s="1268"/>
      <c r="I142" s="1232"/>
      <c r="J142" s="562"/>
      <c r="K142" s="1265"/>
      <c r="L142" s="480"/>
      <c r="M142" s="481"/>
      <c r="N142" s="1778"/>
      <c r="O142" s="427"/>
      <c r="P142" s="567"/>
      <c r="Q142" s="566"/>
      <c r="R142" s="569"/>
      <c r="S142" s="1827"/>
      <c r="T142" s="566"/>
      <c r="U142" s="567"/>
      <c r="V142" s="566"/>
      <c r="W142" s="569"/>
      <c r="X142" s="568"/>
      <c r="Y142" s="567"/>
      <c r="Z142" s="568"/>
      <c r="AA142" s="571"/>
      <c r="AB142" s="1862"/>
      <c r="AC142" s="568"/>
      <c r="AD142" s="567"/>
      <c r="AE142" s="568"/>
      <c r="AF142" s="567"/>
      <c r="AG142" s="570"/>
      <c r="AH142" s="568"/>
      <c r="AI142" s="566"/>
      <c r="AJ142" s="570"/>
      <c r="AK142" s="568"/>
      <c r="AL142" s="293"/>
      <c r="AM142" s="293"/>
      <c r="AN142" s="292"/>
      <c r="AO142" s="295"/>
      <c r="AP142" s="292"/>
      <c r="AQ142" s="296"/>
      <c r="AR142" s="293"/>
      <c r="AS142" s="293"/>
      <c r="AT142" s="293"/>
      <c r="AU142" s="293"/>
      <c r="AV142" s="293"/>
      <c r="AW142" s="293"/>
      <c r="AX142" s="293"/>
      <c r="AY142" s="293"/>
      <c r="AZ142" s="292"/>
      <c r="BA142" s="1283"/>
      <c r="BB142" s="417"/>
      <c r="BC142" s="934"/>
      <c r="BD142" s="853"/>
      <c r="BM142" s="385">
        <f>SUM(X142:BH142)</f>
        <v>0</v>
      </c>
    </row>
    <row r="143" spans="1:65" ht="26.25" hidden="1" customHeight="1">
      <c r="A143" s="2436"/>
      <c r="B143" s="2437"/>
      <c r="C143" s="2437"/>
      <c r="D143" s="2437"/>
      <c r="E143" s="2438"/>
      <c r="F143" s="2443"/>
      <c r="G143" s="865" t="s">
        <v>200</v>
      </c>
      <c r="H143" s="376"/>
      <c r="I143" s="1237"/>
      <c r="J143" s="287"/>
      <c r="K143" s="1170"/>
      <c r="L143" s="286"/>
      <c r="M143" s="287"/>
      <c r="N143" s="1756"/>
      <c r="O143" s="287"/>
      <c r="P143" s="298"/>
      <c r="Q143" s="287"/>
      <c r="R143" s="288"/>
      <c r="S143" s="1807"/>
      <c r="T143" s="287"/>
      <c r="U143" s="298"/>
      <c r="V143" s="287"/>
      <c r="W143" s="288"/>
      <c r="X143" s="286"/>
      <c r="Y143" s="298"/>
      <c r="Z143" s="286"/>
      <c r="AA143" s="866"/>
      <c r="AB143" s="1863"/>
      <c r="AC143" s="286"/>
      <c r="AD143" s="298"/>
      <c r="AE143" s="286"/>
      <c r="AF143" s="298"/>
      <c r="AG143" s="1170"/>
      <c r="AH143" s="286"/>
      <c r="AI143" s="287"/>
      <c r="AJ143" s="1170"/>
      <c r="AK143" s="286"/>
      <c r="AL143" s="286"/>
      <c r="AM143" s="286"/>
      <c r="AN143" s="287"/>
      <c r="AO143" s="298"/>
      <c r="AP143" s="287"/>
      <c r="AQ143" s="288"/>
      <c r="AR143" s="487"/>
      <c r="AS143" s="487"/>
      <c r="AT143" s="487"/>
      <c r="AU143" s="487"/>
      <c r="AV143" s="487"/>
      <c r="AW143" s="487"/>
      <c r="AX143" s="487"/>
      <c r="AY143" s="487"/>
      <c r="AZ143" s="285"/>
      <c r="BA143" s="1284"/>
      <c r="BB143" s="935"/>
      <c r="BC143" s="868"/>
      <c r="BD143" s="853"/>
      <c r="BL143" s="385">
        <f>BP142</f>
        <v>0</v>
      </c>
      <c r="BM143" s="385">
        <f>SUM(T143:BL143)</f>
        <v>0</v>
      </c>
    </row>
    <row r="144" spans="1:65" ht="26.25" hidden="1" customHeight="1">
      <c r="A144" s="2439"/>
      <c r="B144" s="2440"/>
      <c r="C144" s="2440"/>
      <c r="D144" s="2440"/>
      <c r="E144" s="2441"/>
      <c r="F144" s="2444"/>
      <c r="G144" s="869" t="s">
        <v>53</v>
      </c>
      <c r="H144" s="1271"/>
      <c r="I144" s="1238"/>
      <c r="J144" s="347"/>
      <c r="K144" s="420"/>
      <c r="L144" s="246"/>
      <c r="M144" s="245"/>
      <c r="N144" s="1776"/>
      <c r="O144" s="245"/>
      <c r="P144" s="247"/>
      <c r="Q144" s="245"/>
      <c r="R144" s="348"/>
      <c r="S144" s="1823"/>
      <c r="T144" s="245"/>
      <c r="U144" s="247"/>
      <c r="V144" s="347"/>
      <c r="W144" s="244"/>
      <c r="X144" s="246"/>
      <c r="Y144" s="247"/>
      <c r="Z144" s="246"/>
      <c r="AA144" s="349"/>
      <c r="AB144" s="1865"/>
      <c r="AC144" s="246"/>
      <c r="AD144" s="247"/>
      <c r="AE144" s="246"/>
      <c r="AF144" s="346"/>
      <c r="AG144" s="420"/>
      <c r="AH144" s="246"/>
      <c r="AI144" s="245"/>
      <c r="AJ144" s="420"/>
      <c r="AK144" s="345"/>
      <c r="AL144" s="246"/>
      <c r="AM144" s="246"/>
      <c r="AN144" s="245"/>
      <c r="AO144" s="247"/>
      <c r="AP144" s="245"/>
      <c r="AQ144" s="244"/>
      <c r="AR144" s="246"/>
      <c r="AS144" s="246"/>
      <c r="AT144" s="246"/>
      <c r="AU144" s="246"/>
      <c r="AV144" s="246">
        <f>BC142</f>
        <v>0</v>
      </c>
      <c r="AW144" s="246"/>
      <c r="AX144" s="246"/>
      <c r="AY144" s="341"/>
      <c r="AZ144" s="343"/>
      <c r="BA144" s="1285"/>
      <c r="BB144" s="384"/>
      <c r="BC144" s="877"/>
      <c r="BD144" s="853"/>
      <c r="BM144" s="385">
        <f>SUM(T144:BG144)</f>
        <v>0</v>
      </c>
    </row>
    <row r="145" spans="1:65" ht="26.25" hidden="1" customHeight="1">
      <c r="A145" s="2445"/>
      <c r="B145" s="2446"/>
      <c r="C145" s="2450" t="s">
        <v>43</v>
      </c>
      <c r="D145" s="2451"/>
      <c r="E145" s="2452"/>
      <c r="F145" s="2453"/>
      <c r="G145" s="2451"/>
      <c r="H145" s="318">
        <f t="shared" ref="H145:BK145" si="735">G145+H144-H143</f>
        <v>0</v>
      </c>
      <c r="I145" s="1233">
        <f t="shared" si="735"/>
        <v>0</v>
      </c>
      <c r="J145" s="255">
        <f t="shared" si="735"/>
        <v>0</v>
      </c>
      <c r="K145" s="1171">
        <f t="shared" si="735"/>
        <v>0</v>
      </c>
      <c r="L145" s="256">
        <f t="shared" si="735"/>
        <v>0</v>
      </c>
      <c r="M145" s="255">
        <f t="shared" si="735"/>
        <v>0</v>
      </c>
      <c r="N145" s="1777">
        <f t="shared" si="735"/>
        <v>0</v>
      </c>
      <c r="O145" s="255">
        <f t="shared" si="735"/>
        <v>0</v>
      </c>
      <c r="P145" s="257">
        <f t="shared" si="735"/>
        <v>0</v>
      </c>
      <c r="Q145" s="255">
        <f t="shared" si="735"/>
        <v>0</v>
      </c>
      <c r="R145" s="258">
        <f t="shared" si="735"/>
        <v>0</v>
      </c>
      <c r="S145" s="1824">
        <f t="shared" si="735"/>
        <v>0</v>
      </c>
      <c r="T145" s="255">
        <f t="shared" si="735"/>
        <v>0</v>
      </c>
      <c r="U145" s="257">
        <f t="shared" si="735"/>
        <v>0</v>
      </c>
      <c r="V145" s="255">
        <f t="shared" si="735"/>
        <v>0</v>
      </c>
      <c r="W145" s="258">
        <f t="shared" si="735"/>
        <v>0</v>
      </c>
      <c r="X145" s="256">
        <f t="shared" si="735"/>
        <v>0</v>
      </c>
      <c r="Y145" s="257">
        <f t="shared" si="735"/>
        <v>0</v>
      </c>
      <c r="Z145" s="256">
        <f t="shared" si="735"/>
        <v>0</v>
      </c>
      <c r="AA145" s="1117">
        <f t="shared" si="735"/>
        <v>0</v>
      </c>
      <c r="AB145" s="1868">
        <f t="shared" si="735"/>
        <v>0</v>
      </c>
      <c r="AC145" s="256">
        <f t="shared" si="735"/>
        <v>0</v>
      </c>
      <c r="AD145" s="257">
        <f t="shared" si="735"/>
        <v>0</v>
      </c>
      <c r="AE145" s="256">
        <f t="shared" si="735"/>
        <v>0</v>
      </c>
      <c r="AF145" s="257">
        <f t="shared" si="735"/>
        <v>0</v>
      </c>
      <c r="AG145" s="1171">
        <f t="shared" si="735"/>
        <v>0</v>
      </c>
      <c r="AH145" s="256">
        <f t="shared" si="735"/>
        <v>0</v>
      </c>
      <c r="AI145" s="255">
        <f t="shared" si="735"/>
        <v>0</v>
      </c>
      <c r="AJ145" s="1171">
        <f t="shared" si="735"/>
        <v>0</v>
      </c>
      <c r="AK145" s="256">
        <f t="shared" si="735"/>
        <v>0</v>
      </c>
      <c r="AL145" s="871">
        <f t="shared" si="735"/>
        <v>0</v>
      </c>
      <c r="AM145" s="871">
        <f t="shared" si="735"/>
        <v>0</v>
      </c>
      <c r="AN145" s="872">
        <f t="shared" si="735"/>
        <v>0</v>
      </c>
      <c r="AO145" s="873">
        <f t="shared" si="735"/>
        <v>0</v>
      </c>
      <c r="AP145" s="872">
        <f t="shared" si="735"/>
        <v>0</v>
      </c>
      <c r="AQ145" s="892">
        <f t="shared" si="735"/>
        <v>0</v>
      </c>
      <c r="AR145" s="871">
        <f t="shared" si="735"/>
        <v>0</v>
      </c>
      <c r="AS145" s="871">
        <f t="shared" si="735"/>
        <v>0</v>
      </c>
      <c r="AT145" s="871">
        <f t="shared" si="735"/>
        <v>0</v>
      </c>
      <c r="AU145" s="871">
        <f t="shared" si="735"/>
        <v>0</v>
      </c>
      <c r="AV145" s="871">
        <f t="shared" si="735"/>
        <v>0</v>
      </c>
      <c r="AW145" s="871">
        <f t="shared" si="735"/>
        <v>0</v>
      </c>
      <c r="AX145" s="871">
        <f t="shared" si="735"/>
        <v>0</v>
      </c>
      <c r="AY145" s="871">
        <f t="shared" si="735"/>
        <v>0</v>
      </c>
      <c r="AZ145" s="872">
        <f t="shared" si="735"/>
        <v>0</v>
      </c>
      <c r="BA145" s="1295">
        <f t="shared" si="735"/>
        <v>0</v>
      </c>
      <c r="BB145" s="936">
        <f t="shared" si="735"/>
        <v>0</v>
      </c>
      <c r="BC145" s="937">
        <f t="shared" si="735"/>
        <v>0</v>
      </c>
      <c r="BD145" s="853">
        <f t="shared" si="735"/>
        <v>0</v>
      </c>
      <c r="BE145" s="385">
        <f t="shared" si="735"/>
        <v>0</v>
      </c>
      <c r="BF145" s="385">
        <f t="shared" si="735"/>
        <v>0</v>
      </c>
      <c r="BG145" s="385">
        <f t="shared" si="735"/>
        <v>0</v>
      </c>
      <c r="BH145" s="385">
        <f t="shared" si="735"/>
        <v>0</v>
      </c>
      <c r="BI145" s="385">
        <f t="shared" si="735"/>
        <v>0</v>
      </c>
      <c r="BJ145" s="385">
        <f t="shared" si="735"/>
        <v>0</v>
      </c>
      <c r="BK145" s="385">
        <f t="shared" si="735"/>
        <v>0</v>
      </c>
    </row>
    <row r="146" spans="1:65" ht="26.25" hidden="1" customHeight="1">
      <c r="A146" s="2447"/>
      <c r="B146" s="2448"/>
      <c r="C146" s="2454" t="s">
        <v>197</v>
      </c>
      <c r="D146" s="2455"/>
      <c r="E146" s="2456"/>
      <c r="F146" s="2457"/>
      <c r="G146" s="2455"/>
      <c r="H146" s="1270"/>
      <c r="I146" s="1236"/>
      <c r="J146" s="876"/>
      <c r="K146" s="420"/>
      <c r="L146" s="246"/>
      <c r="M146" s="245"/>
      <c r="N146" s="1776"/>
      <c r="O146" s="245"/>
      <c r="P146" s="366"/>
      <c r="Q146" s="1104"/>
      <c r="R146" s="364"/>
      <c r="S146" s="1825"/>
      <c r="T146" s="1104"/>
      <c r="U146" s="366"/>
      <c r="V146" s="1104"/>
      <c r="W146" s="364"/>
      <c r="X146" s="365"/>
      <c r="Y146" s="366"/>
      <c r="Z146" s="365"/>
      <c r="AA146" s="1103"/>
      <c r="AB146" s="1866"/>
      <c r="AC146" s="365"/>
      <c r="AD146" s="366"/>
      <c r="AE146" s="365"/>
      <c r="AF146" s="366"/>
      <c r="AG146" s="590"/>
      <c r="AH146" s="365"/>
      <c r="AI146" s="1104"/>
      <c r="AJ146" s="590"/>
      <c r="AK146" s="365"/>
      <c r="AL146" s="359"/>
      <c r="AM146" s="359"/>
      <c r="AN146" s="358"/>
      <c r="AO146" s="361"/>
      <c r="AP146" s="358"/>
      <c r="AQ146" s="362"/>
      <c r="AR146" s="359"/>
      <c r="AS146" s="359"/>
      <c r="AT146" s="359"/>
      <c r="AU146" s="359"/>
      <c r="AV146" s="359">
        <f>AZ142</f>
        <v>0</v>
      </c>
      <c r="AW146" s="359">
        <f>BA142</f>
        <v>0</v>
      </c>
      <c r="AX146" s="359">
        <f>BB142</f>
        <v>0</v>
      </c>
      <c r="AY146" s="359">
        <f>BI142</f>
        <v>0</v>
      </c>
      <c r="AZ146" s="358"/>
      <c r="BA146" s="1287"/>
      <c r="BB146" s="355"/>
      <c r="BC146" s="901"/>
      <c r="BD146" s="853"/>
    </row>
    <row r="147" spans="1:65" ht="26.25" hidden="1" customHeight="1" thickBot="1">
      <c r="A147" s="2421"/>
      <c r="B147" s="2449"/>
      <c r="C147" s="2458" t="s">
        <v>41</v>
      </c>
      <c r="D147" s="2459"/>
      <c r="E147" s="2460"/>
      <c r="F147" s="2461"/>
      <c r="G147" s="2459"/>
      <c r="H147" s="1269">
        <f t="shared" ref="H147:BK147" si="736">G147+H143-H146</f>
        <v>0</v>
      </c>
      <c r="I147" s="1235">
        <f t="shared" si="736"/>
        <v>0</v>
      </c>
      <c r="J147" s="1108">
        <f t="shared" si="736"/>
        <v>0</v>
      </c>
      <c r="K147" s="1172">
        <f t="shared" si="736"/>
        <v>0</v>
      </c>
      <c r="L147" s="339">
        <f t="shared" si="736"/>
        <v>0</v>
      </c>
      <c r="M147" s="1108">
        <f t="shared" si="736"/>
        <v>0</v>
      </c>
      <c r="N147" s="1760">
        <f t="shared" si="736"/>
        <v>0</v>
      </c>
      <c r="O147" s="1108">
        <f t="shared" si="736"/>
        <v>0</v>
      </c>
      <c r="P147" s="340">
        <f t="shared" si="736"/>
        <v>0</v>
      </c>
      <c r="Q147" s="1108">
        <f t="shared" si="736"/>
        <v>0</v>
      </c>
      <c r="R147" s="338">
        <f t="shared" si="736"/>
        <v>0</v>
      </c>
      <c r="S147" s="1826">
        <f t="shared" si="736"/>
        <v>0</v>
      </c>
      <c r="T147" s="1108">
        <f t="shared" si="736"/>
        <v>0</v>
      </c>
      <c r="U147" s="340">
        <f t="shared" si="736"/>
        <v>0</v>
      </c>
      <c r="V147" s="1108">
        <f t="shared" si="736"/>
        <v>0</v>
      </c>
      <c r="W147" s="338">
        <f t="shared" si="736"/>
        <v>0</v>
      </c>
      <c r="X147" s="339">
        <f t="shared" si="736"/>
        <v>0</v>
      </c>
      <c r="Y147" s="340">
        <f t="shared" si="736"/>
        <v>0</v>
      </c>
      <c r="Z147" s="339">
        <f t="shared" si="736"/>
        <v>0</v>
      </c>
      <c r="AA147" s="1107">
        <f t="shared" si="736"/>
        <v>0</v>
      </c>
      <c r="AB147" s="1869">
        <f t="shared" si="736"/>
        <v>0</v>
      </c>
      <c r="AC147" s="339">
        <f t="shared" si="736"/>
        <v>0</v>
      </c>
      <c r="AD147" s="340">
        <f t="shared" si="736"/>
        <v>0</v>
      </c>
      <c r="AE147" s="339">
        <f t="shared" si="736"/>
        <v>0</v>
      </c>
      <c r="AF147" s="340">
        <f t="shared" si="736"/>
        <v>0</v>
      </c>
      <c r="AG147" s="1172">
        <f t="shared" si="736"/>
        <v>0</v>
      </c>
      <c r="AH147" s="339">
        <f t="shared" si="736"/>
        <v>0</v>
      </c>
      <c r="AI147" s="1108">
        <f t="shared" si="736"/>
        <v>0</v>
      </c>
      <c r="AJ147" s="1172">
        <f t="shared" si="736"/>
        <v>0</v>
      </c>
      <c r="AK147" s="339">
        <f t="shared" si="736"/>
        <v>0</v>
      </c>
      <c r="AL147" s="884">
        <f t="shared" si="736"/>
        <v>0</v>
      </c>
      <c r="AM147" s="884">
        <f t="shared" si="736"/>
        <v>0</v>
      </c>
      <c r="AN147" s="885">
        <f t="shared" si="736"/>
        <v>0</v>
      </c>
      <c r="AO147" s="886">
        <f t="shared" si="736"/>
        <v>0</v>
      </c>
      <c r="AP147" s="885">
        <f t="shared" si="736"/>
        <v>0</v>
      </c>
      <c r="AQ147" s="894">
        <f t="shared" si="736"/>
        <v>0</v>
      </c>
      <c r="AR147" s="884">
        <f t="shared" si="736"/>
        <v>0</v>
      </c>
      <c r="AS147" s="912">
        <f t="shared" si="736"/>
        <v>0</v>
      </c>
      <c r="AT147" s="884">
        <f t="shared" si="736"/>
        <v>0</v>
      </c>
      <c r="AU147" s="884">
        <f t="shared" si="736"/>
        <v>0</v>
      </c>
      <c r="AV147" s="884">
        <f t="shared" si="736"/>
        <v>0</v>
      </c>
      <c r="AW147" s="884">
        <f t="shared" si="736"/>
        <v>0</v>
      </c>
      <c r="AX147" s="884">
        <f t="shared" si="736"/>
        <v>0</v>
      </c>
      <c r="AY147" s="884">
        <f t="shared" si="736"/>
        <v>0</v>
      </c>
      <c r="AZ147" s="885">
        <f t="shared" si="736"/>
        <v>0</v>
      </c>
      <c r="BA147" s="1289">
        <f t="shared" si="736"/>
        <v>0</v>
      </c>
      <c r="BB147" s="384">
        <f t="shared" si="736"/>
        <v>0</v>
      </c>
      <c r="BC147" s="938">
        <f t="shared" si="736"/>
        <v>0</v>
      </c>
      <c r="BD147" s="853">
        <f t="shared" si="736"/>
        <v>0</v>
      </c>
      <c r="BE147" s="385">
        <f t="shared" si="736"/>
        <v>0</v>
      </c>
      <c r="BF147" s="385">
        <f t="shared" si="736"/>
        <v>0</v>
      </c>
      <c r="BG147" s="385">
        <f t="shared" si="736"/>
        <v>0</v>
      </c>
      <c r="BH147" s="385">
        <f t="shared" si="736"/>
        <v>0</v>
      </c>
      <c r="BI147" s="385">
        <f t="shared" si="736"/>
        <v>0</v>
      </c>
      <c r="BJ147" s="385">
        <f t="shared" si="736"/>
        <v>0</v>
      </c>
      <c r="BK147" s="385">
        <f t="shared" si="736"/>
        <v>0</v>
      </c>
    </row>
    <row r="148" spans="1:65" ht="26.25" hidden="1" customHeight="1">
      <c r="A148" s="2433" t="s">
        <v>81</v>
      </c>
      <c r="B148" s="2434"/>
      <c r="C148" s="2434"/>
      <c r="D148" s="2434"/>
      <c r="E148" s="2435"/>
      <c r="F148" s="2442"/>
      <c r="G148" s="856" t="s">
        <v>49</v>
      </c>
      <c r="H148" s="1268"/>
      <c r="I148" s="1232"/>
      <c r="J148" s="562"/>
      <c r="K148" s="1265"/>
      <c r="L148" s="480"/>
      <c r="M148" s="481"/>
      <c r="N148" s="1782"/>
      <c r="O148" s="427"/>
      <c r="P148" s="567"/>
      <c r="Q148" s="566"/>
      <c r="R148" s="569"/>
      <c r="S148" s="1827"/>
      <c r="T148" s="566"/>
      <c r="U148" s="567"/>
      <c r="V148" s="566"/>
      <c r="W148" s="569"/>
      <c r="X148" s="568"/>
      <c r="Y148" s="567"/>
      <c r="Z148" s="568"/>
      <c r="AA148" s="571"/>
      <c r="AB148" s="1862"/>
      <c r="AC148" s="568"/>
      <c r="AD148" s="567"/>
      <c r="AE148" s="568"/>
      <c r="AF148" s="567"/>
      <c r="AG148" s="570"/>
      <c r="AH148" s="568"/>
      <c r="AI148" s="566"/>
      <c r="AJ148" s="570"/>
      <c r="AK148" s="568"/>
      <c r="AL148" s="293"/>
      <c r="AM148" s="293"/>
      <c r="AN148" s="292"/>
      <c r="AO148" s="295"/>
      <c r="AP148" s="292"/>
      <c r="AQ148" s="296"/>
      <c r="AR148" s="293"/>
      <c r="AS148" s="293"/>
      <c r="AT148" s="293"/>
      <c r="AU148" s="293"/>
      <c r="AV148" s="293"/>
      <c r="AW148" s="293"/>
      <c r="AX148" s="293"/>
      <c r="AY148" s="293"/>
      <c r="AZ148" s="292"/>
      <c r="BA148" s="1283"/>
      <c r="BB148" s="417"/>
      <c r="BC148" s="934"/>
      <c r="BD148" s="853"/>
      <c r="BM148" s="385">
        <f>SUM(Y148:BH148)</f>
        <v>0</v>
      </c>
    </row>
    <row r="149" spans="1:65" ht="26.25" hidden="1" customHeight="1">
      <c r="A149" s="2436"/>
      <c r="B149" s="2437"/>
      <c r="C149" s="2437"/>
      <c r="D149" s="2437"/>
      <c r="E149" s="2438"/>
      <c r="F149" s="2443"/>
      <c r="G149" s="865" t="s">
        <v>200</v>
      </c>
      <c r="H149" s="376"/>
      <c r="I149" s="1237"/>
      <c r="J149" s="287"/>
      <c r="K149" s="1170"/>
      <c r="L149" s="286"/>
      <c r="M149" s="287"/>
      <c r="N149" s="1756"/>
      <c r="O149" s="287"/>
      <c r="P149" s="298"/>
      <c r="Q149" s="287"/>
      <c r="R149" s="288"/>
      <c r="S149" s="1807"/>
      <c r="T149" s="287"/>
      <c r="U149" s="298"/>
      <c r="V149" s="287"/>
      <c r="W149" s="288"/>
      <c r="X149" s="286"/>
      <c r="Y149" s="298"/>
      <c r="Z149" s="286"/>
      <c r="AA149" s="866"/>
      <c r="AB149" s="1863"/>
      <c r="AC149" s="286"/>
      <c r="AD149" s="298"/>
      <c r="AE149" s="286"/>
      <c r="AF149" s="298"/>
      <c r="AG149" s="1170"/>
      <c r="AH149" s="286"/>
      <c r="AI149" s="287"/>
      <c r="AJ149" s="1170"/>
      <c r="AK149" s="286"/>
      <c r="AL149" s="286"/>
      <c r="AM149" s="286"/>
      <c r="AN149" s="287"/>
      <c r="AO149" s="298"/>
      <c r="AP149" s="287"/>
      <c r="AQ149" s="288"/>
      <c r="AR149" s="487"/>
      <c r="AS149" s="487"/>
      <c r="AT149" s="487"/>
      <c r="AU149" s="487"/>
      <c r="AV149" s="487"/>
      <c r="AW149" s="487"/>
      <c r="AX149" s="487"/>
      <c r="AY149" s="487"/>
      <c r="AZ149" s="285"/>
      <c r="BA149" s="1284"/>
      <c r="BB149" s="935"/>
      <c r="BC149" s="868"/>
      <c r="BD149" s="853"/>
      <c r="BL149" s="385">
        <f>BP148</f>
        <v>0</v>
      </c>
      <c r="BM149" s="385">
        <f>SUM(T149:BL149)</f>
        <v>0</v>
      </c>
    </row>
    <row r="150" spans="1:65" ht="26.25" hidden="1" customHeight="1">
      <c r="A150" s="2439"/>
      <c r="B150" s="2440"/>
      <c r="C150" s="2440"/>
      <c r="D150" s="2440"/>
      <c r="E150" s="2441"/>
      <c r="F150" s="2444"/>
      <c r="G150" s="869" t="s">
        <v>53</v>
      </c>
      <c r="H150" s="1271"/>
      <c r="I150" s="1238"/>
      <c r="J150" s="347"/>
      <c r="K150" s="420"/>
      <c r="L150" s="246"/>
      <c r="M150" s="245"/>
      <c r="N150" s="1776"/>
      <c r="O150" s="245"/>
      <c r="P150" s="247"/>
      <c r="Q150" s="245"/>
      <c r="R150" s="348"/>
      <c r="S150" s="1823"/>
      <c r="T150" s="245"/>
      <c r="U150" s="247"/>
      <c r="V150" s="347"/>
      <c r="W150" s="244"/>
      <c r="X150" s="246"/>
      <c r="Y150" s="247"/>
      <c r="Z150" s="246"/>
      <c r="AA150" s="349"/>
      <c r="AB150" s="1865"/>
      <c r="AC150" s="246"/>
      <c r="AD150" s="247"/>
      <c r="AE150" s="246"/>
      <c r="AF150" s="346"/>
      <c r="AG150" s="420"/>
      <c r="AH150" s="246"/>
      <c r="AI150" s="245"/>
      <c r="AJ150" s="420"/>
      <c r="AK150" s="345"/>
      <c r="AL150" s="246"/>
      <c r="AM150" s="246"/>
      <c r="AN150" s="245"/>
      <c r="AO150" s="247"/>
      <c r="AP150" s="245"/>
      <c r="AQ150" s="244"/>
      <c r="AR150" s="246"/>
      <c r="AS150" s="246"/>
      <c r="AT150" s="246"/>
      <c r="AU150" s="246"/>
      <c r="AV150" s="246">
        <f>BC148</f>
        <v>0</v>
      </c>
      <c r="AW150" s="246"/>
      <c r="AX150" s="246"/>
      <c r="AY150" s="341"/>
      <c r="AZ150" s="343"/>
      <c r="BA150" s="1285"/>
      <c r="BB150" s="384"/>
      <c r="BC150" s="877"/>
      <c r="BD150" s="853"/>
      <c r="BM150" s="385">
        <f>SUM(T150:BG150)</f>
        <v>0</v>
      </c>
    </row>
    <row r="151" spans="1:65" ht="26.25" hidden="1" customHeight="1">
      <c r="A151" s="2445"/>
      <c r="B151" s="2446"/>
      <c r="C151" s="2450" t="s">
        <v>43</v>
      </c>
      <c r="D151" s="2451"/>
      <c r="E151" s="2452"/>
      <c r="F151" s="2453"/>
      <c r="G151" s="2451"/>
      <c r="H151" s="318">
        <f t="shared" ref="H151:BK151" si="737">G151+H150-H149</f>
        <v>0</v>
      </c>
      <c r="I151" s="1233">
        <f t="shared" si="737"/>
        <v>0</v>
      </c>
      <c r="J151" s="319">
        <f t="shared" si="737"/>
        <v>0</v>
      </c>
      <c r="K151" s="1171">
        <f t="shared" si="737"/>
        <v>0</v>
      </c>
      <c r="L151" s="256">
        <f t="shared" si="737"/>
        <v>0</v>
      </c>
      <c r="M151" s="255">
        <f t="shared" si="737"/>
        <v>0</v>
      </c>
      <c r="N151" s="1777">
        <f t="shared" si="737"/>
        <v>0</v>
      </c>
      <c r="O151" s="255">
        <f t="shared" si="737"/>
        <v>0</v>
      </c>
      <c r="P151" s="257">
        <f t="shared" si="737"/>
        <v>0</v>
      </c>
      <c r="Q151" s="255">
        <f t="shared" si="737"/>
        <v>0</v>
      </c>
      <c r="R151" s="258">
        <f t="shared" si="737"/>
        <v>0</v>
      </c>
      <c r="S151" s="1824">
        <f t="shared" si="737"/>
        <v>0</v>
      </c>
      <c r="T151" s="255">
        <f t="shared" si="737"/>
        <v>0</v>
      </c>
      <c r="U151" s="257">
        <f t="shared" si="737"/>
        <v>0</v>
      </c>
      <c r="V151" s="255">
        <f t="shared" si="737"/>
        <v>0</v>
      </c>
      <c r="W151" s="258">
        <f t="shared" si="737"/>
        <v>0</v>
      </c>
      <c r="X151" s="256">
        <f t="shared" si="737"/>
        <v>0</v>
      </c>
      <c r="Y151" s="257">
        <f t="shared" si="737"/>
        <v>0</v>
      </c>
      <c r="Z151" s="256">
        <f t="shared" si="737"/>
        <v>0</v>
      </c>
      <c r="AA151" s="1117">
        <f t="shared" si="737"/>
        <v>0</v>
      </c>
      <c r="AB151" s="1868">
        <f t="shared" si="737"/>
        <v>0</v>
      </c>
      <c r="AC151" s="256">
        <f t="shared" si="737"/>
        <v>0</v>
      </c>
      <c r="AD151" s="257">
        <f t="shared" si="737"/>
        <v>0</v>
      </c>
      <c r="AE151" s="256">
        <f t="shared" si="737"/>
        <v>0</v>
      </c>
      <c r="AF151" s="257">
        <f t="shared" si="737"/>
        <v>0</v>
      </c>
      <c r="AG151" s="1171">
        <f t="shared" si="737"/>
        <v>0</v>
      </c>
      <c r="AH151" s="256">
        <f t="shared" si="737"/>
        <v>0</v>
      </c>
      <c r="AI151" s="255">
        <f t="shared" si="737"/>
        <v>0</v>
      </c>
      <c r="AJ151" s="1171">
        <f t="shared" si="737"/>
        <v>0</v>
      </c>
      <c r="AK151" s="256">
        <f t="shared" si="737"/>
        <v>0</v>
      </c>
      <c r="AL151" s="871">
        <f t="shared" si="737"/>
        <v>0</v>
      </c>
      <c r="AM151" s="871">
        <f t="shared" si="737"/>
        <v>0</v>
      </c>
      <c r="AN151" s="872">
        <f t="shared" si="737"/>
        <v>0</v>
      </c>
      <c r="AO151" s="873">
        <f t="shared" si="737"/>
        <v>0</v>
      </c>
      <c r="AP151" s="872">
        <f t="shared" si="737"/>
        <v>0</v>
      </c>
      <c r="AQ151" s="892">
        <f t="shared" si="737"/>
        <v>0</v>
      </c>
      <c r="AR151" s="871">
        <f t="shared" si="737"/>
        <v>0</v>
      </c>
      <c r="AS151" s="871">
        <f t="shared" si="737"/>
        <v>0</v>
      </c>
      <c r="AT151" s="871">
        <f t="shared" si="737"/>
        <v>0</v>
      </c>
      <c r="AU151" s="871">
        <f t="shared" si="737"/>
        <v>0</v>
      </c>
      <c r="AV151" s="871">
        <f t="shared" si="737"/>
        <v>0</v>
      </c>
      <c r="AW151" s="871">
        <f t="shared" si="737"/>
        <v>0</v>
      </c>
      <c r="AX151" s="871">
        <f t="shared" si="737"/>
        <v>0</v>
      </c>
      <c r="AY151" s="871">
        <f t="shared" si="737"/>
        <v>0</v>
      </c>
      <c r="AZ151" s="872">
        <f t="shared" si="737"/>
        <v>0</v>
      </c>
      <c r="BA151" s="1295">
        <f t="shared" si="737"/>
        <v>0</v>
      </c>
      <c r="BB151" s="936">
        <f t="shared" si="737"/>
        <v>0</v>
      </c>
      <c r="BC151" s="937">
        <f t="shared" si="737"/>
        <v>0</v>
      </c>
      <c r="BD151" s="853">
        <f t="shared" si="737"/>
        <v>0</v>
      </c>
      <c r="BE151" s="385">
        <f t="shared" si="737"/>
        <v>0</v>
      </c>
      <c r="BF151" s="385">
        <f t="shared" si="737"/>
        <v>0</v>
      </c>
      <c r="BG151" s="385">
        <f t="shared" si="737"/>
        <v>0</v>
      </c>
      <c r="BH151" s="385">
        <f t="shared" si="737"/>
        <v>0</v>
      </c>
      <c r="BI151" s="385">
        <f t="shared" si="737"/>
        <v>0</v>
      </c>
      <c r="BJ151" s="385">
        <f t="shared" si="737"/>
        <v>0</v>
      </c>
      <c r="BK151" s="385">
        <f t="shared" si="737"/>
        <v>0</v>
      </c>
    </row>
    <row r="152" spans="1:65" ht="26.25" hidden="1" customHeight="1">
      <c r="A152" s="2447"/>
      <c r="B152" s="2448"/>
      <c r="C152" s="2454" t="s">
        <v>197</v>
      </c>
      <c r="D152" s="2455"/>
      <c r="E152" s="2456"/>
      <c r="F152" s="2457"/>
      <c r="G152" s="2455"/>
      <c r="H152" s="1270"/>
      <c r="I152" s="1236"/>
      <c r="J152" s="876"/>
      <c r="K152" s="420"/>
      <c r="L152" s="246"/>
      <c r="M152" s="245"/>
      <c r="N152" s="1776"/>
      <c r="O152" s="245"/>
      <c r="P152" s="366"/>
      <c r="Q152" s="1104"/>
      <c r="R152" s="364"/>
      <c r="S152" s="1825"/>
      <c r="T152" s="1104"/>
      <c r="U152" s="366"/>
      <c r="V152" s="1104"/>
      <c r="W152" s="364"/>
      <c r="X152" s="365"/>
      <c r="Y152" s="366"/>
      <c r="Z152" s="365"/>
      <c r="AA152" s="1103"/>
      <c r="AB152" s="1866"/>
      <c r="AC152" s="365"/>
      <c r="AD152" s="366"/>
      <c r="AE152" s="365"/>
      <c r="AF152" s="366"/>
      <c r="AG152" s="590"/>
      <c r="AH152" s="365"/>
      <c r="AI152" s="1104"/>
      <c r="AJ152" s="590"/>
      <c r="AK152" s="365"/>
      <c r="AL152" s="359"/>
      <c r="AM152" s="359"/>
      <c r="AN152" s="358"/>
      <c r="AO152" s="361"/>
      <c r="AP152" s="358"/>
      <c r="AQ152" s="362"/>
      <c r="AR152" s="359"/>
      <c r="AS152" s="359"/>
      <c r="AT152" s="359"/>
      <c r="AU152" s="359"/>
      <c r="AV152" s="359">
        <f>AZ148</f>
        <v>0</v>
      </c>
      <c r="AW152" s="359">
        <f>BA148</f>
        <v>0</v>
      </c>
      <c r="AX152" s="359">
        <f>BB148</f>
        <v>0</v>
      </c>
      <c r="AY152" s="359">
        <f>BI148</f>
        <v>0</v>
      </c>
      <c r="AZ152" s="358"/>
      <c r="BA152" s="1287"/>
      <c r="BB152" s="355"/>
      <c r="BC152" s="901"/>
      <c r="BD152" s="853"/>
    </row>
    <row r="153" spans="1:65" ht="26.25" hidden="1" customHeight="1" thickBot="1">
      <c r="A153" s="2421"/>
      <c r="B153" s="2449"/>
      <c r="C153" s="2458" t="s">
        <v>41</v>
      </c>
      <c r="D153" s="2459"/>
      <c r="E153" s="2460"/>
      <c r="F153" s="2461"/>
      <c r="G153" s="2459"/>
      <c r="H153" s="1269">
        <f t="shared" ref="H153:BK153" si="738">G153+H149-H152</f>
        <v>0</v>
      </c>
      <c r="I153" s="1235">
        <f t="shared" si="738"/>
        <v>0</v>
      </c>
      <c r="J153" s="883">
        <f t="shared" si="738"/>
        <v>0</v>
      </c>
      <c r="K153" s="1172">
        <f t="shared" si="738"/>
        <v>0</v>
      </c>
      <c r="L153" s="339">
        <f t="shared" si="738"/>
        <v>0</v>
      </c>
      <c r="M153" s="1108">
        <f t="shared" si="738"/>
        <v>0</v>
      </c>
      <c r="N153" s="1760">
        <f t="shared" si="738"/>
        <v>0</v>
      </c>
      <c r="O153" s="1108">
        <f t="shared" si="738"/>
        <v>0</v>
      </c>
      <c r="P153" s="340">
        <f t="shared" si="738"/>
        <v>0</v>
      </c>
      <c r="Q153" s="1108">
        <f t="shared" si="738"/>
        <v>0</v>
      </c>
      <c r="R153" s="338">
        <f t="shared" si="738"/>
        <v>0</v>
      </c>
      <c r="S153" s="1826">
        <f t="shared" si="738"/>
        <v>0</v>
      </c>
      <c r="T153" s="1108">
        <f t="shared" si="738"/>
        <v>0</v>
      </c>
      <c r="U153" s="340">
        <f t="shared" si="738"/>
        <v>0</v>
      </c>
      <c r="V153" s="1108">
        <f t="shared" si="738"/>
        <v>0</v>
      </c>
      <c r="W153" s="338">
        <f t="shared" si="738"/>
        <v>0</v>
      </c>
      <c r="X153" s="339">
        <f t="shared" si="738"/>
        <v>0</v>
      </c>
      <c r="Y153" s="340">
        <f t="shared" si="738"/>
        <v>0</v>
      </c>
      <c r="Z153" s="339">
        <f t="shared" si="738"/>
        <v>0</v>
      </c>
      <c r="AA153" s="1107">
        <f t="shared" si="738"/>
        <v>0</v>
      </c>
      <c r="AB153" s="1869">
        <f t="shared" si="738"/>
        <v>0</v>
      </c>
      <c r="AC153" s="339">
        <f t="shared" si="738"/>
        <v>0</v>
      </c>
      <c r="AD153" s="340">
        <f t="shared" si="738"/>
        <v>0</v>
      </c>
      <c r="AE153" s="339">
        <f t="shared" si="738"/>
        <v>0</v>
      </c>
      <c r="AF153" s="340">
        <f t="shared" si="738"/>
        <v>0</v>
      </c>
      <c r="AG153" s="1172">
        <f t="shared" si="738"/>
        <v>0</v>
      </c>
      <c r="AH153" s="339">
        <f t="shared" si="738"/>
        <v>0</v>
      </c>
      <c r="AI153" s="1108">
        <f t="shared" si="738"/>
        <v>0</v>
      </c>
      <c r="AJ153" s="1172">
        <f t="shared" si="738"/>
        <v>0</v>
      </c>
      <c r="AK153" s="339">
        <f t="shared" si="738"/>
        <v>0</v>
      </c>
      <c r="AL153" s="884">
        <f t="shared" si="738"/>
        <v>0</v>
      </c>
      <c r="AM153" s="884">
        <f t="shared" si="738"/>
        <v>0</v>
      </c>
      <c r="AN153" s="885">
        <f t="shared" si="738"/>
        <v>0</v>
      </c>
      <c r="AO153" s="886">
        <f t="shared" si="738"/>
        <v>0</v>
      </c>
      <c r="AP153" s="885">
        <f t="shared" si="738"/>
        <v>0</v>
      </c>
      <c r="AQ153" s="894">
        <f t="shared" si="738"/>
        <v>0</v>
      </c>
      <c r="AR153" s="884">
        <f t="shared" si="738"/>
        <v>0</v>
      </c>
      <c r="AS153" s="912">
        <f t="shared" si="738"/>
        <v>0</v>
      </c>
      <c r="AT153" s="884">
        <f t="shared" si="738"/>
        <v>0</v>
      </c>
      <c r="AU153" s="884">
        <f t="shared" si="738"/>
        <v>0</v>
      </c>
      <c r="AV153" s="884">
        <f t="shared" si="738"/>
        <v>0</v>
      </c>
      <c r="AW153" s="884">
        <f t="shared" si="738"/>
        <v>0</v>
      </c>
      <c r="AX153" s="884">
        <f t="shared" si="738"/>
        <v>0</v>
      </c>
      <c r="AY153" s="884">
        <f t="shared" si="738"/>
        <v>0</v>
      </c>
      <c r="AZ153" s="885">
        <f t="shared" si="738"/>
        <v>0</v>
      </c>
      <c r="BA153" s="1289">
        <f t="shared" si="738"/>
        <v>0</v>
      </c>
      <c r="BB153" s="384">
        <f t="shared" si="738"/>
        <v>0</v>
      </c>
      <c r="BC153" s="938">
        <f t="shared" si="738"/>
        <v>0</v>
      </c>
      <c r="BD153" s="853">
        <f t="shared" si="738"/>
        <v>0</v>
      </c>
      <c r="BE153" s="385">
        <f t="shared" si="738"/>
        <v>0</v>
      </c>
      <c r="BF153" s="385">
        <f t="shared" si="738"/>
        <v>0</v>
      </c>
      <c r="BG153" s="385">
        <f t="shared" si="738"/>
        <v>0</v>
      </c>
      <c r="BH153" s="385">
        <f t="shared" si="738"/>
        <v>0</v>
      </c>
      <c r="BI153" s="385">
        <f t="shared" si="738"/>
        <v>0</v>
      </c>
      <c r="BJ153" s="385">
        <f t="shared" si="738"/>
        <v>0</v>
      </c>
      <c r="BK153" s="385">
        <f t="shared" si="738"/>
        <v>0</v>
      </c>
    </row>
    <row r="154" spans="1:65" ht="26.25" customHeight="1" thickBot="1">
      <c r="A154" s="2599" t="s">
        <v>207</v>
      </c>
      <c r="B154" s="2600"/>
      <c r="C154" s="2600"/>
      <c r="D154" s="2600"/>
      <c r="E154" s="2600"/>
      <c r="F154" s="2600"/>
      <c r="G154" s="2600"/>
      <c r="H154" s="1272">
        <f t="shared" ref="H154:AI154" si="739">H11+H17+H73</f>
        <v>118</v>
      </c>
      <c r="I154" s="1239">
        <f t="shared" si="739"/>
        <v>118</v>
      </c>
      <c r="J154" s="1080">
        <f t="shared" si="739"/>
        <v>154</v>
      </c>
      <c r="K154" s="1080">
        <f t="shared" si="739"/>
        <v>130</v>
      </c>
      <c r="L154" s="1080">
        <f t="shared" si="739"/>
        <v>130</v>
      </c>
      <c r="M154" s="1080">
        <f t="shared" si="739"/>
        <v>130</v>
      </c>
      <c r="N154" s="1788">
        <f t="shared" si="739"/>
        <v>132</v>
      </c>
      <c r="O154" s="1239">
        <f t="shared" si="739"/>
        <v>130</v>
      </c>
      <c r="P154" s="1080">
        <f t="shared" si="739"/>
        <v>130</v>
      </c>
      <c r="Q154" s="1080">
        <f t="shared" si="739"/>
        <v>130</v>
      </c>
      <c r="R154" s="1838">
        <f t="shared" si="739"/>
        <v>130</v>
      </c>
      <c r="S154" s="1839">
        <f t="shared" si="739"/>
        <v>130</v>
      </c>
      <c r="T154" s="1239">
        <f t="shared" si="739"/>
        <v>99</v>
      </c>
      <c r="U154" s="1080">
        <f t="shared" si="739"/>
        <v>118</v>
      </c>
      <c r="V154" s="1080">
        <f t="shared" si="739"/>
        <v>145</v>
      </c>
      <c r="W154" s="1838">
        <f t="shared" si="739"/>
        <v>135</v>
      </c>
      <c r="X154" s="1080">
        <f t="shared" si="739"/>
        <v>131</v>
      </c>
      <c r="Y154" s="1272">
        <f t="shared" si="739"/>
        <v>130</v>
      </c>
      <c r="Z154" s="1239">
        <f t="shared" si="739"/>
        <v>130</v>
      </c>
      <c r="AA154" s="1080">
        <f t="shared" si="739"/>
        <v>130</v>
      </c>
      <c r="AB154" s="1870">
        <f t="shared" si="739"/>
        <v>135</v>
      </c>
      <c r="AC154" s="1239">
        <f t="shared" si="739"/>
        <v>152</v>
      </c>
      <c r="AD154" s="1272">
        <f t="shared" si="739"/>
        <v>0</v>
      </c>
      <c r="AE154" s="1239">
        <f t="shared" si="739"/>
        <v>0</v>
      </c>
      <c r="AF154" s="1272">
        <f t="shared" si="739"/>
        <v>0</v>
      </c>
      <c r="AG154" s="1242">
        <f t="shared" si="739"/>
        <v>0</v>
      </c>
      <c r="AH154" s="1239">
        <f t="shared" si="739"/>
        <v>0</v>
      </c>
      <c r="AI154" s="1080">
        <f t="shared" si="739"/>
        <v>0</v>
      </c>
      <c r="AJ154" s="1176">
        <f t="shared" ref="AJ154:AQ154" si="740">AJ23+AJ17+AJ11</f>
        <v>0</v>
      </c>
      <c r="AK154" s="957">
        <f t="shared" si="740"/>
        <v>0</v>
      </c>
      <c r="AL154" s="958">
        <f t="shared" si="740"/>
        <v>0</v>
      </c>
      <c r="AM154" s="959">
        <f t="shared" si="740"/>
        <v>0</v>
      </c>
      <c r="AN154" s="960">
        <f t="shared" si="740"/>
        <v>0</v>
      </c>
      <c r="AO154" s="961">
        <f t="shared" si="740"/>
        <v>0</v>
      </c>
      <c r="AP154" s="962">
        <f t="shared" si="740"/>
        <v>0</v>
      </c>
      <c r="AQ154" s="963">
        <f t="shared" si="740"/>
        <v>0</v>
      </c>
      <c r="AR154" s="959"/>
      <c r="AS154" s="964"/>
      <c r="AT154" s="959"/>
      <c r="AU154" s="959"/>
      <c r="AV154" s="959"/>
      <c r="AW154" s="962"/>
      <c r="AX154" s="964"/>
      <c r="AY154" s="964"/>
      <c r="AZ154" s="964"/>
      <c r="BA154" s="965"/>
      <c r="BB154" s="1280"/>
      <c r="BC154" s="1208">
        <f>SUM(J154:AW154)</f>
        <v>2631</v>
      </c>
      <c r="BD154" s="853"/>
    </row>
    <row r="155" spans="1:65" ht="24.75" hidden="1" customHeight="1" thickBot="1">
      <c r="A155" s="2589" t="s">
        <v>208</v>
      </c>
      <c r="B155" s="2590"/>
      <c r="C155" s="2590"/>
      <c r="D155" s="2590"/>
      <c r="E155" s="2590"/>
      <c r="F155" s="2590"/>
      <c r="G155" s="2590"/>
      <c r="H155" s="967"/>
      <c r="I155" s="970"/>
      <c r="J155" s="1118"/>
      <c r="K155" s="967"/>
      <c r="L155" s="1118"/>
      <c r="M155" s="1747"/>
      <c r="N155" s="1789"/>
      <c r="O155" s="1118"/>
      <c r="P155" s="967"/>
      <c r="Q155" s="1118"/>
      <c r="R155" s="968"/>
      <c r="S155" s="1840"/>
      <c r="T155" s="1118"/>
      <c r="U155" s="969"/>
      <c r="V155" s="1118"/>
      <c r="W155" s="968"/>
      <c r="X155" s="970"/>
      <c r="Y155" s="967"/>
      <c r="Z155" s="970"/>
      <c r="AA155" s="1118"/>
      <c r="AB155" s="968"/>
      <c r="AC155" s="970"/>
      <c r="AD155" s="967"/>
      <c r="AE155" s="970"/>
      <c r="AF155" s="970"/>
      <c r="AG155" s="1177"/>
      <c r="AH155" s="970"/>
      <c r="AI155" s="1118"/>
      <c r="AJ155" s="1177"/>
      <c r="AK155" s="970"/>
      <c r="AL155" s="971"/>
      <c r="AM155" s="971"/>
      <c r="AN155" s="972"/>
      <c r="AO155" s="973"/>
      <c r="AP155" s="972"/>
      <c r="AQ155" s="974"/>
      <c r="AR155" s="971"/>
      <c r="AS155" s="971"/>
      <c r="AT155" s="971"/>
      <c r="AU155" s="971"/>
      <c r="AV155" s="971"/>
      <c r="AW155" s="971"/>
      <c r="AX155" s="971"/>
      <c r="AY155" s="971"/>
      <c r="AZ155" s="972"/>
      <c r="BA155" s="1302"/>
      <c r="BB155" s="975" t="e">
        <f>SUM(#REF!,BB56,BB38,BB62)</f>
        <v>#REF!</v>
      </c>
      <c r="BC155" s="976" t="e">
        <f>SUM(P155:BB155)</f>
        <v>#REF!</v>
      </c>
      <c r="BD155" s="853"/>
    </row>
    <row r="156" spans="1:65" ht="24.75" hidden="1" customHeight="1" thickBot="1">
      <c r="A156" s="2589" t="s">
        <v>209</v>
      </c>
      <c r="B156" s="2590"/>
      <c r="C156" s="2590"/>
      <c r="D156" s="2590"/>
      <c r="E156" s="2590"/>
      <c r="F156" s="2590"/>
      <c r="G156" s="2590"/>
      <c r="H156" s="967"/>
      <c r="I156" s="970"/>
      <c r="J156" s="1118"/>
      <c r="K156" s="967"/>
      <c r="L156" s="1118"/>
      <c r="M156" s="1747"/>
      <c r="N156" s="1789"/>
      <c r="O156" s="1118"/>
      <c r="P156" s="967"/>
      <c r="Q156" s="1118"/>
      <c r="R156" s="968"/>
      <c r="S156" s="1840"/>
      <c r="T156" s="1118"/>
      <c r="U156" s="969"/>
      <c r="V156" s="1118"/>
      <c r="W156" s="968"/>
      <c r="X156" s="970"/>
      <c r="Y156" s="967"/>
      <c r="Z156" s="970"/>
      <c r="AA156" s="1118"/>
      <c r="AB156" s="968"/>
      <c r="AC156" s="970"/>
      <c r="AD156" s="967"/>
      <c r="AE156" s="970"/>
      <c r="AF156" s="970"/>
      <c r="AG156" s="1177"/>
      <c r="AH156" s="970"/>
      <c r="AI156" s="1118"/>
      <c r="AJ156" s="1177"/>
      <c r="AK156" s="970"/>
      <c r="AL156" s="971"/>
      <c r="AM156" s="971"/>
      <c r="AN156" s="972"/>
      <c r="AO156" s="973"/>
      <c r="AP156" s="972"/>
      <c r="AQ156" s="974"/>
      <c r="AR156" s="971"/>
      <c r="AS156" s="971"/>
      <c r="AT156" s="971"/>
      <c r="AU156" s="971"/>
      <c r="AV156" s="971"/>
      <c r="AW156" s="971"/>
      <c r="AX156" s="971"/>
      <c r="AY156" s="971"/>
      <c r="AZ156" s="972"/>
      <c r="BA156" s="1302"/>
      <c r="BB156" s="975" t="e">
        <f>SUM(#REF!*2)+(BB38*2)</f>
        <v>#REF!</v>
      </c>
      <c r="BC156" s="976" t="e">
        <f>SUM(U156:BB156)</f>
        <v>#REF!</v>
      </c>
    </row>
    <row r="157" spans="1:65" ht="24.75" hidden="1" customHeight="1" thickBot="1">
      <c r="A157" s="2589" t="s">
        <v>210</v>
      </c>
      <c r="B157" s="2590"/>
      <c r="C157" s="2590"/>
      <c r="D157" s="2590"/>
      <c r="E157" s="2590"/>
      <c r="F157" s="2590"/>
      <c r="G157" s="2590"/>
      <c r="H157" s="977"/>
      <c r="I157" s="980"/>
      <c r="J157" s="1123"/>
      <c r="K157" s="967"/>
      <c r="L157" s="1118"/>
      <c r="M157" s="1747"/>
      <c r="N157" s="1789"/>
      <c r="O157" s="1118"/>
      <c r="P157" s="977"/>
      <c r="Q157" s="1123"/>
      <c r="R157" s="978"/>
      <c r="S157" s="1841"/>
      <c r="T157" s="1123"/>
      <c r="U157" s="979"/>
      <c r="V157" s="1123"/>
      <c r="W157" s="978"/>
      <c r="X157" s="980"/>
      <c r="Y157" s="977"/>
      <c r="Z157" s="980"/>
      <c r="AA157" s="1123"/>
      <c r="AB157" s="978"/>
      <c r="AC157" s="980"/>
      <c r="AD157" s="977"/>
      <c r="AE157" s="980"/>
      <c r="AF157" s="980"/>
      <c r="AG157" s="1178"/>
      <c r="AH157" s="980"/>
      <c r="AI157" s="1123"/>
      <c r="AJ157" s="1178"/>
      <c r="AK157" s="980"/>
      <c r="AL157" s="981"/>
      <c r="AM157" s="981"/>
      <c r="AN157" s="1124"/>
      <c r="AO157" s="982"/>
      <c r="AP157" s="1124"/>
      <c r="AQ157" s="983"/>
      <c r="AR157" s="981"/>
      <c r="AS157" s="981"/>
      <c r="AT157" s="981"/>
      <c r="AU157" s="981"/>
      <c r="AV157" s="981"/>
      <c r="AW157" s="981"/>
      <c r="AX157" s="981"/>
      <c r="AY157" s="981"/>
      <c r="AZ157" s="1124"/>
      <c r="BA157" s="1303"/>
      <c r="BB157" s="984">
        <f>SUM(BB56,BB62)</f>
        <v>0</v>
      </c>
      <c r="BC157" s="985">
        <f>SUM(P157:BB157)</f>
        <v>0</v>
      </c>
    </row>
    <row r="158" spans="1:65" ht="24.75" hidden="1" customHeight="1" thickBot="1">
      <c r="A158" s="1123"/>
      <c r="B158" s="1123"/>
      <c r="C158" s="1123"/>
      <c r="D158" s="1123"/>
      <c r="E158" s="1123"/>
      <c r="F158" s="1123"/>
      <c r="G158" s="1123"/>
      <c r="H158" s="977"/>
      <c r="I158" s="980"/>
      <c r="J158" s="1123"/>
      <c r="K158" s="977"/>
      <c r="L158" s="1123"/>
      <c r="M158" s="1748"/>
      <c r="N158" s="1790"/>
      <c r="O158" s="1123"/>
      <c r="P158" s="977"/>
      <c r="Q158" s="1123"/>
      <c r="R158" s="978"/>
      <c r="S158" s="1841"/>
      <c r="T158" s="1123"/>
      <c r="U158" s="979"/>
      <c r="V158" s="1123"/>
      <c r="W158" s="978"/>
      <c r="X158" s="980"/>
      <c r="Y158" s="977"/>
      <c r="Z158" s="980"/>
      <c r="AA158" s="1123"/>
      <c r="AB158" s="978"/>
      <c r="AC158" s="980"/>
      <c r="AD158" s="977"/>
      <c r="AE158" s="980"/>
      <c r="AF158" s="980"/>
      <c r="AG158" s="1178"/>
      <c r="AH158" s="980"/>
      <c r="AI158" s="1123"/>
      <c r="AJ158" s="1178"/>
      <c r="AK158" s="980"/>
      <c r="AL158" s="986"/>
      <c r="AM158" s="986"/>
      <c r="AN158" s="987"/>
      <c r="AO158" s="988"/>
      <c r="AP158" s="987"/>
      <c r="AQ158" s="989"/>
      <c r="AR158" s="986"/>
      <c r="AS158" s="986"/>
      <c r="AT158" s="986"/>
      <c r="AU158" s="986"/>
      <c r="AV158" s="986"/>
      <c r="AW158" s="986"/>
      <c r="AX158" s="986"/>
      <c r="AY158" s="986"/>
      <c r="AZ158" s="987"/>
      <c r="BA158" s="1304"/>
      <c r="BB158" s="990"/>
      <c r="BC158" s="991"/>
    </row>
    <row r="159" spans="1:65" ht="24.75" hidden="1" customHeight="1">
      <c r="A159" s="2589" t="s">
        <v>211</v>
      </c>
      <c r="B159" s="2601"/>
      <c r="C159" s="2590" t="s">
        <v>33</v>
      </c>
      <c r="D159" s="2590"/>
      <c r="E159" s="975"/>
      <c r="F159" s="2586"/>
      <c r="G159" s="992" t="s">
        <v>49</v>
      </c>
      <c r="H159" s="994"/>
      <c r="I159" s="998"/>
      <c r="J159" s="995"/>
      <c r="K159" s="967"/>
      <c r="L159" s="1118"/>
      <c r="M159" s="1747"/>
      <c r="N159" s="1789"/>
      <c r="O159" s="1118"/>
      <c r="P159" s="994"/>
      <c r="Q159" s="995"/>
      <c r="R159" s="996"/>
      <c r="S159" s="1842"/>
      <c r="T159" s="995"/>
      <c r="U159" s="997"/>
      <c r="V159" s="995"/>
      <c r="W159" s="996"/>
      <c r="X159" s="998"/>
      <c r="Y159" s="994"/>
      <c r="Z159" s="998"/>
      <c r="AA159" s="995"/>
      <c r="AB159" s="996"/>
      <c r="AC159" s="998"/>
      <c r="AD159" s="994"/>
      <c r="AE159" s="998"/>
      <c r="AF159" s="998"/>
      <c r="AG159" s="1179"/>
      <c r="AH159" s="998"/>
      <c r="AI159" s="995"/>
      <c r="AJ159" s="1179"/>
      <c r="AK159" s="998"/>
      <c r="AL159" s="999"/>
      <c r="AM159" s="999"/>
      <c r="AN159" s="1000"/>
      <c r="AO159" s="1001"/>
      <c r="AP159" s="1000"/>
      <c r="AQ159" s="1002"/>
      <c r="AR159" s="999"/>
      <c r="AS159" s="999"/>
      <c r="AT159" s="999"/>
      <c r="AU159" s="999"/>
      <c r="AV159" s="999"/>
      <c r="AW159" s="999"/>
      <c r="AX159" s="999"/>
      <c r="AY159" s="999"/>
      <c r="AZ159" s="1000"/>
      <c r="BA159" s="1305"/>
      <c r="BB159" s="1003"/>
      <c r="BC159" s="1004">
        <f t="shared" ref="BC159:BC173" si="741">SUM(U159:BB159)</f>
        <v>0</v>
      </c>
      <c r="BD159" s="853"/>
    </row>
    <row r="160" spans="1:65" ht="24.75" hidden="1" customHeight="1">
      <c r="A160" s="2591"/>
      <c r="B160" s="2602"/>
      <c r="C160" s="2592"/>
      <c r="D160" s="2592"/>
      <c r="E160" s="1005"/>
      <c r="F160" s="2587"/>
      <c r="G160" s="865" t="s">
        <v>53</v>
      </c>
      <c r="H160" s="1007"/>
      <c r="I160" s="1012"/>
      <c r="J160" s="1008"/>
      <c r="K160" s="1009"/>
      <c r="L160" s="1119"/>
      <c r="M160" s="1749"/>
      <c r="N160" s="1791"/>
      <c r="O160" s="1119"/>
      <c r="P160" s="1009"/>
      <c r="Q160" s="1119"/>
      <c r="R160" s="1010"/>
      <c r="S160" s="1843"/>
      <c r="T160" s="1119"/>
      <c r="U160" s="1011"/>
      <c r="V160" s="1119"/>
      <c r="W160" s="1010"/>
      <c r="X160" s="416"/>
      <c r="Y160" s="1009"/>
      <c r="Z160" s="416"/>
      <c r="AA160" s="1119"/>
      <c r="AB160" s="1010"/>
      <c r="AC160" s="416"/>
      <c r="AD160" s="1009"/>
      <c r="AE160" s="416"/>
      <c r="AF160" s="416"/>
      <c r="AG160" s="414"/>
      <c r="AH160" s="416"/>
      <c r="AI160" s="1119"/>
      <c r="AJ160" s="414"/>
      <c r="AK160" s="1012"/>
      <c r="AL160" s="1012"/>
      <c r="AM160" s="1012"/>
      <c r="AN160" s="1119"/>
      <c r="AO160" s="1009"/>
      <c r="AP160" s="1008"/>
      <c r="AQ160" s="1013"/>
      <c r="AR160" s="416"/>
      <c r="AS160" s="416"/>
      <c r="AT160" s="416"/>
      <c r="AU160" s="416"/>
      <c r="AV160" s="416"/>
      <c r="AW160" s="416"/>
      <c r="AX160" s="416"/>
      <c r="AY160" s="1014"/>
      <c r="AZ160" s="1015"/>
      <c r="BA160" s="1306"/>
      <c r="BB160" s="1016"/>
      <c r="BC160" s="1017">
        <f t="shared" si="741"/>
        <v>0</v>
      </c>
      <c r="BD160" s="853"/>
    </row>
    <row r="161" spans="1:56" ht="24.75" hidden="1" customHeight="1" thickBot="1">
      <c r="A161" s="2591"/>
      <c r="B161" s="2602"/>
      <c r="C161" s="2592"/>
      <c r="D161" s="2592"/>
      <c r="E161" s="1018" t="s">
        <v>212</v>
      </c>
      <c r="F161" s="2588"/>
      <c r="G161" s="1019" t="s">
        <v>48</v>
      </c>
      <c r="H161" s="1021"/>
      <c r="I161" s="1026"/>
      <c r="J161" s="1022"/>
      <c r="K161" s="1023"/>
      <c r="L161" s="1120"/>
      <c r="M161" s="1750"/>
      <c r="N161" s="1792"/>
      <c r="O161" s="1120"/>
      <c r="P161" s="1021"/>
      <c r="Q161" s="1022"/>
      <c r="R161" s="1024"/>
      <c r="S161" s="1844"/>
      <c r="T161" s="1022"/>
      <c r="U161" s="1025"/>
      <c r="V161" s="1022"/>
      <c r="W161" s="1024"/>
      <c r="X161" s="1026"/>
      <c r="Y161" s="1021"/>
      <c r="Z161" s="1026"/>
      <c r="AA161" s="1022"/>
      <c r="AB161" s="1024"/>
      <c r="AC161" s="1026"/>
      <c r="AD161" s="1021"/>
      <c r="AE161" s="1026"/>
      <c r="AF161" s="1026"/>
      <c r="AG161" s="1180"/>
      <c r="AH161" s="1026"/>
      <c r="AI161" s="1022"/>
      <c r="AJ161" s="1180"/>
      <c r="AK161" s="1026"/>
      <c r="AL161" s="1026"/>
      <c r="AM161" s="1026"/>
      <c r="AN161" s="1022"/>
      <c r="AO161" s="1021"/>
      <c r="AP161" s="1022"/>
      <c r="AQ161" s="1024"/>
      <c r="AR161" s="1026"/>
      <c r="AS161" s="1026"/>
      <c r="AT161" s="1026"/>
      <c r="AU161" s="1026"/>
      <c r="AV161" s="1026"/>
      <c r="AW161" s="1026"/>
      <c r="AX161" s="1026"/>
      <c r="AY161" s="1026"/>
      <c r="AZ161" s="1022"/>
      <c r="BA161" s="1307"/>
      <c r="BB161" s="1027"/>
      <c r="BC161" s="1028">
        <f t="shared" si="741"/>
        <v>0</v>
      </c>
      <c r="BD161" s="853"/>
    </row>
    <row r="162" spans="1:56" ht="24.75" hidden="1" customHeight="1">
      <c r="A162" s="2591"/>
      <c r="B162" s="2602"/>
      <c r="C162" s="2589"/>
      <c r="D162" s="2590"/>
      <c r="E162" s="975"/>
      <c r="F162" s="2587"/>
      <c r="G162" s="1029" t="s">
        <v>49</v>
      </c>
      <c r="H162" s="1007"/>
      <c r="I162" s="1012"/>
      <c r="J162" s="1008"/>
      <c r="K162" s="1009"/>
      <c r="L162" s="1119"/>
      <c r="M162" s="1749"/>
      <c r="N162" s="1791"/>
      <c r="O162" s="1119"/>
      <c r="P162" s="1007"/>
      <c r="Q162" s="1008"/>
      <c r="R162" s="1013"/>
      <c r="S162" s="1845"/>
      <c r="T162" s="1008"/>
      <c r="U162" s="1030"/>
      <c r="V162" s="1008"/>
      <c r="W162" s="1013"/>
      <c r="X162" s="1012"/>
      <c r="Y162" s="1007"/>
      <c r="Z162" s="1012"/>
      <c r="AA162" s="1008"/>
      <c r="AB162" s="1013"/>
      <c r="AC162" s="1012"/>
      <c r="AD162" s="1007"/>
      <c r="AE162" s="1012"/>
      <c r="AF162" s="1012"/>
      <c r="AG162" s="1181"/>
      <c r="AH162" s="1012"/>
      <c r="AI162" s="1008"/>
      <c r="AJ162" s="1181"/>
      <c r="AK162" s="1012"/>
      <c r="AL162" s="1031"/>
      <c r="AM162" s="1031"/>
      <c r="AN162" s="1032"/>
      <c r="AO162" s="1033"/>
      <c r="AP162" s="1032"/>
      <c r="AQ162" s="1034"/>
      <c r="AR162" s="1031"/>
      <c r="AS162" s="1031"/>
      <c r="AT162" s="1031"/>
      <c r="AU162" s="1031"/>
      <c r="AV162" s="1031"/>
      <c r="AW162" s="1031"/>
      <c r="AX162" s="1031"/>
      <c r="AY162" s="1031"/>
      <c r="AZ162" s="1032"/>
      <c r="BA162" s="1308"/>
      <c r="BB162" s="1035"/>
      <c r="BC162" s="1004">
        <f t="shared" si="741"/>
        <v>0</v>
      </c>
      <c r="BD162" s="853"/>
    </row>
    <row r="163" spans="1:56" ht="24.75" hidden="1" customHeight="1">
      <c r="A163" s="2591"/>
      <c r="B163" s="2602"/>
      <c r="C163" s="2591"/>
      <c r="D163" s="2592"/>
      <c r="E163" s="1005"/>
      <c r="F163" s="2587"/>
      <c r="G163" s="865" t="s">
        <v>53</v>
      </c>
      <c r="H163" s="1009"/>
      <c r="I163" s="416"/>
      <c r="J163" s="1119"/>
      <c r="K163" s="1009"/>
      <c r="L163" s="1119"/>
      <c r="M163" s="1749"/>
      <c r="N163" s="1791"/>
      <c r="O163" s="1119"/>
      <c r="P163" s="1009"/>
      <c r="Q163" s="1119"/>
      <c r="R163" s="1010"/>
      <c r="S163" s="1843"/>
      <c r="T163" s="1119"/>
      <c r="U163" s="1011"/>
      <c r="V163" s="1119"/>
      <c r="W163" s="1010"/>
      <c r="X163" s="416"/>
      <c r="Y163" s="1009"/>
      <c r="Z163" s="416"/>
      <c r="AA163" s="1119"/>
      <c r="AB163" s="1010"/>
      <c r="AC163" s="416"/>
      <c r="AD163" s="1009"/>
      <c r="AE163" s="416"/>
      <c r="AF163" s="416"/>
      <c r="AG163" s="414"/>
      <c r="AH163" s="416"/>
      <c r="AI163" s="1119"/>
      <c r="AJ163" s="414"/>
      <c r="AK163" s="416"/>
      <c r="AL163" s="416"/>
      <c r="AM163" s="416"/>
      <c r="AN163" s="1119"/>
      <c r="AO163" s="1009"/>
      <c r="AP163" s="1119"/>
      <c r="AQ163" s="1010"/>
      <c r="AR163" s="416"/>
      <c r="AS163" s="416"/>
      <c r="AT163" s="416"/>
      <c r="AU163" s="416"/>
      <c r="AV163" s="416"/>
      <c r="AW163" s="416"/>
      <c r="AX163" s="416"/>
      <c r="AY163" s="1014"/>
      <c r="AZ163" s="1015"/>
      <c r="BA163" s="1306"/>
      <c r="BB163" s="1016"/>
      <c r="BC163" s="1017">
        <f t="shared" si="741"/>
        <v>0</v>
      </c>
      <c r="BD163" s="853"/>
    </row>
    <row r="164" spans="1:56" ht="24.75" hidden="1" customHeight="1" thickBot="1">
      <c r="A164" s="2591"/>
      <c r="B164" s="2602"/>
      <c r="C164" s="2591"/>
      <c r="D164" s="2592"/>
      <c r="E164" s="1018"/>
      <c r="F164" s="2587"/>
      <c r="G164" s="1036" t="s">
        <v>48</v>
      </c>
      <c r="H164" s="278"/>
      <c r="I164" s="277"/>
      <c r="J164" s="276"/>
      <c r="K164" s="1009"/>
      <c r="L164" s="1119"/>
      <c r="M164" s="1749"/>
      <c r="N164" s="1791"/>
      <c r="O164" s="1119"/>
      <c r="P164" s="278"/>
      <c r="Q164" s="276"/>
      <c r="R164" s="279"/>
      <c r="S164" s="1846"/>
      <c r="T164" s="276"/>
      <c r="U164" s="1037"/>
      <c r="V164" s="276"/>
      <c r="W164" s="279"/>
      <c r="X164" s="277"/>
      <c r="Y164" s="278"/>
      <c r="Z164" s="277"/>
      <c r="AA164" s="276"/>
      <c r="AB164" s="279"/>
      <c r="AC164" s="277"/>
      <c r="AD164" s="278"/>
      <c r="AE164" s="277"/>
      <c r="AF164" s="277"/>
      <c r="AG164" s="274"/>
      <c r="AH164" s="277"/>
      <c r="AI164" s="276"/>
      <c r="AJ164" s="274"/>
      <c r="AK164" s="277"/>
      <c r="AL164" s="277"/>
      <c r="AM164" s="277"/>
      <c r="AN164" s="276"/>
      <c r="AO164" s="278"/>
      <c r="AP164" s="276"/>
      <c r="AQ164" s="279"/>
      <c r="AR164" s="277"/>
      <c r="AS164" s="277"/>
      <c r="AT164" s="277"/>
      <c r="AU164" s="277"/>
      <c r="AV164" s="277"/>
      <c r="AW164" s="277"/>
      <c r="AX164" s="277"/>
      <c r="AY164" s="277"/>
      <c r="AZ164" s="276"/>
      <c r="BA164" s="1309"/>
      <c r="BB164" s="273"/>
      <c r="BC164" s="1038">
        <f t="shared" si="741"/>
        <v>0</v>
      </c>
      <c r="BD164" s="853"/>
    </row>
    <row r="165" spans="1:56" ht="24.75" hidden="1" customHeight="1">
      <c r="A165" s="2591"/>
      <c r="B165" s="2602"/>
      <c r="C165" s="2589"/>
      <c r="D165" s="2590"/>
      <c r="E165" s="975"/>
      <c r="F165" s="2586"/>
      <c r="G165" s="992" t="s">
        <v>49</v>
      </c>
      <c r="H165" s="994"/>
      <c r="I165" s="998"/>
      <c r="J165" s="995"/>
      <c r="K165" s="967"/>
      <c r="L165" s="1118"/>
      <c r="M165" s="1747"/>
      <c r="N165" s="1789"/>
      <c r="O165" s="1118"/>
      <c r="P165" s="994"/>
      <c r="Q165" s="995"/>
      <c r="R165" s="996"/>
      <c r="S165" s="1842"/>
      <c r="T165" s="995"/>
      <c r="U165" s="997"/>
      <c r="V165" s="995"/>
      <c r="W165" s="996"/>
      <c r="X165" s="998"/>
      <c r="Y165" s="994"/>
      <c r="Z165" s="998"/>
      <c r="AA165" s="995"/>
      <c r="AB165" s="996"/>
      <c r="AC165" s="998"/>
      <c r="AD165" s="994"/>
      <c r="AE165" s="998"/>
      <c r="AF165" s="998"/>
      <c r="AG165" s="1179"/>
      <c r="AH165" s="998"/>
      <c r="AI165" s="995"/>
      <c r="AJ165" s="1179"/>
      <c r="AK165" s="998"/>
      <c r="AL165" s="999"/>
      <c r="AM165" s="999"/>
      <c r="AN165" s="1000"/>
      <c r="AO165" s="1001"/>
      <c r="AP165" s="1000"/>
      <c r="AQ165" s="1002"/>
      <c r="AR165" s="999"/>
      <c r="AS165" s="999"/>
      <c r="AT165" s="999"/>
      <c r="AU165" s="999"/>
      <c r="AV165" s="999"/>
      <c r="AW165" s="999"/>
      <c r="AX165" s="999"/>
      <c r="AY165" s="999"/>
      <c r="AZ165" s="1000"/>
      <c r="BA165" s="1305"/>
      <c r="BB165" s="1003"/>
      <c r="BC165" s="1004">
        <f t="shared" si="741"/>
        <v>0</v>
      </c>
      <c r="BD165" s="853"/>
    </row>
    <row r="166" spans="1:56" ht="24.75" hidden="1" customHeight="1">
      <c r="A166" s="2591"/>
      <c r="B166" s="2602"/>
      <c r="C166" s="2591"/>
      <c r="D166" s="2592"/>
      <c r="E166" s="1005"/>
      <c r="F166" s="2587"/>
      <c r="G166" s="865" t="s">
        <v>53</v>
      </c>
      <c r="H166" s="1009"/>
      <c r="I166" s="416"/>
      <c r="J166" s="1119"/>
      <c r="K166" s="1009"/>
      <c r="L166" s="1119"/>
      <c r="M166" s="1749"/>
      <c r="N166" s="1791"/>
      <c r="O166" s="1119"/>
      <c r="P166" s="1009"/>
      <c r="Q166" s="1119"/>
      <c r="R166" s="1010"/>
      <c r="S166" s="1843"/>
      <c r="T166" s="1119"/>
      <c r="U166" s="1011"/>
      <c r="V166" s="1119"/>
      <c r="W166" s="1010"/>
      <c r="X166" s="416"/>
      <c r="Y166" s="1009"/>
      <c r="Z166" s="416"/>
      <c r="AA166" s="1119"/>
      <c r="AB166" s="1010"/>
      <c r="AC166" s="416"/>
      <c r="AD166" s="1009"/>
      <c r="AE166" s="416"/>
      <c r="AF166" s="416"/>
      <c r="AG166" s="414"/>
      <c r="AH166" s="416"/>
      <c r="AI166" s="1119"/>
      <c r="AJ166" s="414"/>
      <c r="AK166" s="416"/>
      <c r="AL166" s="416"/>
      <c r="AM166" s="416"/>
      <c r="AN166" s="1119"/>
      <c r="AO166" s="1009"/>
      <c r="AP166" s="1119"/>
      <c r="AQ166" s="1010"/>
      <c r="AR166" s="416"/>
      <c r="AS166" s="416"/>
      <c r="AT166" s="416"/>
      <c r="AU166" s="416"/>
      <c r="AV166" s="416"/>
      <c r="AW166" s="416"/>
      <c r="AX166" s="416"/>
      <c r="AY166" s="1014"/>
      <c r="AZ166" s="1015"/>
      <c r="BA166" s="1306"/>
      <c r="BB166" s="1016"/>
      <c r="BC166" s="1017">
        <f t="shared" si="741"/>
        <v>0</v>
      </c>
      <c r="BD166" s="853"/>
    </row>
    <row r="167" spans="1:56" ht="24.75" hidden="1" customHeight="1" thickBot="1">
      <c r="A167" s="2591"/>
      <c r="B167" s="2602"/>
      <c r="C167" s="2593"/>
      <c r="D167" s="2594"/>
      <c r="E167" s="1039"/>
      <c r="F167" s="2588"/>
      <c r="G167" s="1019" t="s">
        <v>48</v>
      </c>
      <c r="H167" s="1021"/>
      <c r="I167" s="1026"/>
      <c r="J167" s="1022"/>
      <c r="K167" s="1023"/>
      <c r="L167" s="1120"/>
      <c r="M167" s="1750"/>
      <c r="N167" s="1792"/>
      <c r="O167" s="1120"/>
      <c r="P167" s="1021"/>
      <c r="Q167" s="1022"/>
      <c r="R167" s="1024"/>
      <c r="S167" s="1844"/>
      <c r="T167" s="1022"/>
      <c r="U167" s="1025"/>
      <c r="V167" s="1022"/>
      <c r="W167" s="1024"/>
      <c r="X167" s="1026"/>
      <c r="Y167" s="1021"/>
      <c r="Z167" s="1026"/>
      <c r="AA167" s="1022"/>
      <c r="AB167" s="1024"/>
      <c r="AC167" s="1026"/>
      <c r="AD167" s="1021"/>
      <c r="AE167" s="1026"/>
      <c r="AF167" s="1026"/>
      <c r="AG167" s="1180"/>
      <c r="AH167" s="1026"/>
      <c r="AI167" s="1022"/>
      <c r="AJ167" s="1180"/>
      <c r="AK167" s="1026"/>
      <c r="AL167" s="1026"/>
      <c r="AM167" s="1026"/>
      <c r="AN167" s="1022"/>
      <c r="AO167" s="1021"/>
      <c r="AP167" s="1022"/>
      <c r="AQ167" s="1024"/>
      <c r="AR167" s="1026"/>
      <c r="AS167" s="1026"/>
      <c r="AT167" s="1026"/>
      <c r="AU167" s="1026"/>
      <c r="AV167" s="1026"/>
      <c r="AW167" s="1026"/>
      <c r="AX167" s="1026"/>
      <c r="AY167" s="1026"/>
      <c r="AZ167" s="1022"/>
      <c r="BA167" s="1307"/>
      <c r="BB167" s="1027"/>
      <c r="BC167" s="1028">
        <f t="shared" si="741"/>
        <v>0</v>
      </c>
      <c r="BD167" s="853"/>
    </row>
    <row r="168" spans="1:56" ht="24.75" hidden="1" customHeight="1">
      <c r="A168" s="2591"/>
      <c r="B168" s="2602"/>
      <c r="C168" s="2589"/>
      <c r="D168" s="2590"/>
      <c r="E168" s="975"/>
      <c r="F168" s="2586"/>
      <c r="G168" s="992" t="s">
        <v>49</v>
      </c>
      <c r="H168" s="994"/>
      <c r="I168" s="998"/>
      <c r="J168" s="995"/>
      <c r="K168" s="967"/>
      <c r="L168" s="1118"/>
      <c r="M168" s="1747"/>
      <c r="N168" s="1789"/>
      <c r="O168" s="1118"/>
      <c r="P168" s="994"/>
      <c r="Q168" s="995"/>
      <c r="R168" s="996"/>
      <c r="S168" s="1842"/>
      <c r="T168" s="995"/>
      <c r="U168" s="997"/>
      <c r="V168" s="995"/>
      <c r="W168" s="996"/>
      <c r="X168" s="998"/>
      <c r="Y168" s="994"/>
      <c r="Z168" s="998"/>
      <c r="AA168" s="995"/>
      <c r="AB168" s="996"/>
      <c r="AC168" s="998"/>
      <c r="AD168" s="994"/>
      <c r="AE168" s="998"/>
      <c r="AF168" s="998"/>
      <c r="AG168" s="1179"/>
      <c r="AH168" s="998"/>
      <c r="AI168" s="995"/>
      <c r="AJ168" s="1179"/>
      <c r="AK168" s="998"/>
      <c r="AL168" s="999"/>
      <c r="AM168" s="999"/>
      <c r="AN168" s="1000"/>
      <c r="AO168" s="1001"/>
      <c r="AP168" s="1000"/>
      <c r="AQ168" s="1002"/>
      <c r="AR168" s="999"/>
      <c r="AS168" s="999"/>
      <c r="AT168" s="999"/>
      <c r="AU168" s="999"/>
      <c r="AV168" s="999"/>
      <c r="AW168" s="999"/>
      <c r="AX168" s="999"/>
      <c r="AY168" s="999"/>
      <c r="AZ168" s="1000"/>
      <c r="BA168" s="1305"/>
      <c r="BB168" s="1003"/>
      <c r="BC168" s="1004">
        <f t="shared" si="741"/>
        <v>0</v>
      </c>
      <c r="BD168" s="853"/>
    </row>
    <row r="169" spans="1:56" ht="24.75" hidden="1" customHeight="1">
      <c r="A169" s="2591"/>
      <c r="B169" s="2602"/>
      <c r="C169" s="2591"/>
      <c r="D169" s="2592"/>
      <c r="E169" s="1005"/>
      <c r="F169" s="2587"/>
      <c r="G169" s="865" t="s">
        <v>53</v>
      </c>
      <c r="H169" s="1009"/>
      <c r="I169" s="416"/>
      <c r="J169" s="1119"/>
      <c r="K169" s="1009"/>
      <c r="L169" s="1119"/>
      <c r="M169" s="1749"/>
      <c r="N169" s="1791"/>
      <c r="O169" s="1119"/>
      <c r="P169" s="1009"/>
      <c r="Q169" s="1119"/>
      <c r="R169" s="1010"/>
      <c r="S169" s="1843"/>
      <c r="T169" s="1119"/>
      <c r="U169" s="1011"/>
      <c r="V169" s="1119"/>
      <c r="W169" s="1010"/>
      <c r="X169" s="416"/>
      <c r="Y169" s="1009"/>
      <c r="Z169" s="416"/>
      <c r="AA169" s="1119"/>
      <c r="AB169" s="1010"/>
      <c r="AC169" s="416"/>
      <c r="AD169" s="1009"/>
      <c r="AE169" s="416"/>
      <c r="AF169" s="416"/>
      <c r="AG169" s="414"/>
      <c r="AH169" s="416"/>
      <c r="AI169" s="1119"/>
      <c r="AJ169" s="414"/>
      <c r="AK169" s="416"/>
      <c r="AL169" s="416"/>
      <c r="AM169" s="416"/>
      <c r="AN169" s="1119"/>
      <c r="AO169" s="1009"/>
      <c r="AP169" s="1119"/>
      <c r="AQ169" s="1010"/>
      <c r="AR169" s="416"/>
      <c r="AS169" s="416"/>
      <c r="AT169" s="416"/>
      <c r="AU169" s="416"/>
      <c r="AV169" s="416"/>
      <c r="AW169" s="416"/>
      <c r="AX169" s="416"/>
      <c r="AY169" s="1014"/>
      <c r="AZ169" s="1015"/>
      <c r="BA169" s="1306"/>
      <c r="BB169" s="1016"/>
      <c r="BC169" s="1017">
        <f t="shared" si="741"/>
        <v>0</v>
      </c>
      <c r="BD169" s="853"/>
    </row>
    <row r="170" spans="1:56" ht="24.75" hidden="1" customHeight="1" thickBot="1">
      <c r="A170" s="2591"/>
      <c r="B170" s="2602"/>
      <c r="C170" s="2593"/>
      <c r="D170" s="2594"/>
      <c r="E170" s="1039"/>
      <c r="F170" s="2588"/>
      <c r="G170" s="1019" t="s">
        <v>48</v>
      </c>
      <c r="H170" s="1021"/>
      <c r="I170" s="1026"/>
      <c r="J170" s="1022"/>
      <c r="K170" s="1023"/>
      <c r="L170" s="1120"/>
      <c r="M170" s="1750"/>
      <c r="N170" s="1792"/>
      <c r="O170" s="1120"/>
      <c r="P170" s="1021"/>
      <c r="Q170" s="1022"/>
      <c r="R170" s="1024"/>
      <c r="S170" s="1844"/>
      <c r="T170" s="1022"/>
      <c r="U170" s="1025"/>
      <c r="V170" s="1022"/>
      <c r="W170" s="1024"/>
      <c r="X170" s="1026"/>
      <c r="Y170" s="1021"/>
      <c r="Z170" s="1026"/>
      <c r="AA170" s="1022"/>
      <c r="AB170" s="1024"/>
      <c r="AC170" s="1026"/>
      <c r="AD170" s="1021"/>
      <c r="AE170" s="1026"/>
      <c r="AF170" s="1026"/>
      <c r="AG170" s="1180"/>
      <c r="AH170" s="1026"/>
      <c r="AI170" s="1022"/>
      <c r="AJ170" s="1180"/>
      <c r="AK170" s="1026"/>
      <c r="AL170" s="1026"/>
      <c r="AM170" s="1026"/>
      <c r="AN170" s="1022"/>
      <c r="AO170" s="1021"/>
      <c r="AP170" s="1022"/>
      <c r="AQ170" s="1024"/>
      <c r="AR170" s="1026"/>
      <c r="AS170" s="1026"/>
      <c r="AT170" s="1026"/>
      <c r="AU170" s="1026"/>
      <c r="AV170" s="1026"/>
      <c r="AW170" s="1026"/>
      <c r="AX170" s="1026"/>
      <c r="AY170" s="1026"/>
      <c r="AZ170" s="1022"/>
      <c r="BA170" s="1307"/>
      <c r="BB170" s="1027"/>
      <c r="BC170" s="1028">
        <f t="shared" si="741"/>
        <v>0</v>
      </c>
      <c r="BD170" s="853"/>
    </row>
    <row r="171" spans="1:56" ht="24.75" hidden="1" customHeight="1">
      <c r="A171" s="2591"/>
      <c r="B171" s="2602"/>
      <c r="C171" s="2589"/>
      <c r="D171" s="2590"/>
      <c r="E171" s="975"/>
      <c r="F171" s="2586"/>
      <c r="G171" s="992" t="s">
        <v>49</v>
      </c>
      <c r="H171" s="994"/>
      <c r="I171" s="998"/>
      <c r="J171" s="995"/>
      <c r="K171" s="1354"/>
      <c r="L171" s="1118"/>
      <c r="M171" s="1747"/>
      <c r="N171" s="1789"/>
      <c r="O171" s="1118"/>
      <c r="P171" s="994"/>
      <c r="Q171" s="995"/>
      <c r="R171" s="996"/>
      <c r="S171" s="1842"/>
      <c r="T171" s="995"/>
      <c r="U171" s="997"/>
      <c r="V171" s="995"/>
      <c r="W171" s="996"/>
      <c r="X171" s="998"/>
      <c r="Y171" s="994"/>
      <c r="Z171" s="998"/>
      <c r="AA171" s="995"/>
      <c r="AB171" s="996"/>
      <c r="AC171" s="998"/>
      <c r="AD171" s="994"/>
      <c r="AE171" s="998"/>
      <c r="AF171" s="998"/>
      <c r="AG171" s="1179"/>
      <c r="AH171" s="998"/>
      <c r="AI171" s="995"/>
      <c r="AJ171" s="1179"/>
      <c r="AK171" s="998"/>
      <c r="AL171" s="999"/>
      <c r="AM171" s="999"/>
      <c r="AN171" s="1000"/>
      <c r="AO171" s="1001"/>
      <c r="AP171" s="1000"/>
      <c r="AQ171" s="1002"/>
      <c r="AR171" s="999"/>
      <c r="AS171" s="999"/>
      <c r="AT171" s="999"/>
      <c r="AU171" s="999"/>
      <c r="AV171" s="999"/>
      <c r="AW171" s="999"/>
      <c r="AX171" s="999"/>
      <c r="AY171" s="999"/>
      <c r="AZ171" s="1000"/>
      <c r="BA171" s="1305"/>
      <c r="BB171" s="1003"/>
      <c r="BC171" s="1004">
        <f t="shared" si="741"/>
        <v>0</v>
      </c>
      <c r="BD171" s="853"/>
    </row>
    <row r="172" spans="1:56" ht="24.75" hidden="1" customHeight="1">
      <c r="A172" s="2591"/>
      <c r="B172" s="2602"/>
      <c r="C172" s="2591"/>
      <c r="D172" s="2592"/>
      <c r="E172" s="1005"/>
      <c r="F172" s="2587"/>
      <c r="G172" s="865" t="s">
        <v>53</v>
      </c>
      <c r="H172" s="1009"/>
      <c r="I172" s="416"/>
      <c r="J172" s="1119"/>
      <c r="K172" s="1009"/>
      <c r="L172" s="1119"/>
      <c r="M172" s="1749"/>
      <c r="N172" s="1791"/>
      <c r="O172" s="1119"/>
      <c r="P172" s="1009"/>
      <c r="Q172" s="1119"/>
      <c r="R172" s="1010"/>
      <c r="S172" s="1843"/>
      <c r="T172" s="1119"/>
      <c r="U172" s="1011"/>
      <c r="V172" s="1119"/>
      <c r="W172" s="1010"/>
      <c r="X172" s="416"/>
      <c r="Y172" s="1009"/>
      <c r="Z172" s="416"/>
      <c r="AA172" s="1119"/>
      <c r="AB172" s="1010"/>
      <c r="AC172" s="416"/>
      <c r="AD172" s="1009"/>
      <c r="AE172" s="416"/>
      <c r="AF172" s="416"/>
      <c r="AG172" s="414"/>
      <c r="AH172" s="416"/>
      <c r="AI172" s="1119"/>
      <c r="AJ172" s="414"/>
      <c r="AK172" s="416"/>
      <c r="AL172" s="416"/>
      <c r="AM172" s="416"/>
      <c r="AN172" s="1119"/>
      <c r="AO172" s="1009"/>
      <c r="AP172" s="1119"/>
      <c r="AQ172" s="1010"/>
      <c r="AR172" s="416"/>
      <c r="AS172" s="416"/>
      <c r="AT172" s="416"/>
      <c r="AU172" s="416"/>
      <c r="AV172" s="416"/>
      <c r="AW172" s="416"/>
      <c r="AX172" s="416"/>
      <c r="AY172" s="1014"/>
      <c r="AZ172" s="1015"/>
      <c r="BA172" s="1306"/>
      <c r="BB172" s="1016"/>
      <c r="BC172" s="1017">
        <f t="shared" si="741"/>
        <v>0</v>
      </c>
      <c r="BD172" s="853"/>
    </row>
    <row r="173" spans="1:56" ht="24.75" hidden="1" customHeight="1" thickBot="1">
      <c r="A173" s="2593"/>
      <c r="B173" s="2603"/>
      <c r="C173" s="2593"/>
      <c r="D173" s="2594"/>
      <c r="E173" s="1039"/>
      <c r="F173" s="2588"/>
      <c r="G173" s="1019" t="s">
        <v>48</v>
      </c>
      <c r="H173" s="1021"/>
      <c r="I173" s="1026"/>
      <c r="J173" s="1022"/>
      <c r="K173" s="1023"/>
      <c r="L173" s="1120"/>
      <c r="M173" s="1750"/>
      <c r="N173" s="1792"/>
      <c r="O173" s="1120"/>
      <c r="P173" s="1021"/>
      <c r="Q173" s="1022"/>
      <c r="R173" s="1024"/>
      <c r="S173" s="1844"/>
      <c r="T173" s="1022"/>
      <c r="U173" s="1025"/>
      <c r="V173" s="1022"/>
      <c r="W173" s="1024"/>
      <c r="X173" s="1026"/>
      <c r="Y173" s="1021"/>
      <c r="Z173" s="1026"/>
      <c r="AA173" s="1022"/>
      <c r="AB173" s="1024"/>
      <c r="AC173" s="1026"/>
      <c r="AD173" s="1021"/>
      <c r="AE173" s="1026"/>
      <c r="AF173" s="1026"/>
      <c r="AG173" s="1180"/>
      <c r="AH173" s="1026"/>
      <c r="AI173" s="1022"/>
      <c r="AJ173" s="1180"/>
      <c r="AK173" s="1026"/>
      <c r="AL173" s="1026"/>
      <c r="AM173" s="1026"/>
      <c r="AN173" s="1022"/>
      <c r="AO173" s="1021"/>
      <c r="AP173" s="1022"/>
      <c r="AQ173" s="1024"/>
      <c r="AR173" s="1026"/>
      <c r="AS173" s="1026"/>
      <c r="AT173" s="1026"/>
      <c r="AU173" s="1026"/>
      <c r="AV173" s="1026"/>
      <c r="AW173" s="1026"/>
      <c r="AX173" s="1026"/>
      <c r="AY173" s="1026"/>
      <c r="AZ173" s="1022"/>
      <c r="BA173" s="1307"/>
      <c r="BB173" s="1027"/>
      <c r="BC173" s="1028">
        <f t="shared" si="741"/>
        <v>0</v>
      </c>
      <c r="BD173" s="853"/>
    </row>
    <row r="174" spans="1:56" ht="24.75" hidden="1" customHeight="1" thickBot="1">
      <c r="A174" s="2595" t="s">
        <v>213</v>
      </c>
      <c r="B174" s="2596"/>
      <c r="C174" s="2597" t="s">
        <v>214</v>
      </c>
      <c r="D174" s="2598"/>
      <c r="E174" s="1123"/>
      <c r="F174" s="1123"/>
      <c r="G174" s="1123"/>
      <c r="H174" s="977"/>
      <c r="I174" s="980"/>
      <c r="J174" s="1123"/>
      <c r="K174" s="977"/>
      <c r="L174" s="1123"/>
      <c r="M174" s="1748"/>
      <c r="N174" s="1790"/>
      <c r="O174" s="1123"/>
      <c r="P174" s="977"/>
      <c r="Q174" s="1123"/>
      <c r="R174" s="978"/>
      <c r="S174" s="1841"/>
      <c r="T174" s="1123"/>
      <c r="U174" s="979"/>
      <c r="V174" s="1123"/>
      <c r="W174" s="978"/>
      <c r="X174" s="980"/>
      <c r="Y174" s="977"/>
      <c r="Z174" s="980"/>
      <c r="AA174" s="1123"/>
      <c r="AB174" s="978"/>
      <c r="AC174" s="980"/>
      <c r="AD174" s="977"/>
      <c r="AE174" s="980"/>
      <c r="AF174" s="980"/>
      <c r="AG174" s="1178"/>
      <c r="AH174" s="980"/>
      <c r="AI174" s="1123"/>
      <c r="AJ174" s="1178"/>
      <c r="AK174" s="980"/>
      <c r="AL174" s="981"/>
      <c r="AM174" s="981"/>
      <c r="AN174" s="1124"/>
      <c r="AO174" s="982"/>
      <c r="AP174" s="1124"/>
      <c r="AQ174" s="983"/>
      <c r="AR174" s="981"/>
      <c r="AS174" s="981"/>
      <c r="AT174" s="981"/>
      <c r="AU174" s="981"/>
      <c r="AV174" s="981"/>
      <c r="AW174" s="981"/>
      <c r="AX174" s="981"/>
      <c r="AY174" s="981"/>
      <c r="AZ174" s="1124"/>
      <c r="BA174" s="1303" t="e">
        <f>BA11+#REF!</f>
        <v>#REF!</v>
      </c>
      <c r="BB174" s="984" t="e">
        <f>BB11+#REF!</f>
        <v>#REF!</v>
      </c>
      <c r="BC174" s="985" t="e">
        <f>SUM(P174:BB174)</f>
        <v>#REF!</v>
      </c>
    </row>
    <row r="175" spans="1:56" ht="24.75" hidden="1" customHeight="1" thickBot="1">
      <c r="A175" s="2595" t="s">
        <v>33</v>
      </c>
      <c r="B175" s="2596"/>
      <c r="C175" s="2597" t="s">
        <v>215</v>
      </c>
      <c r="D175" s="2598"/>
      <c r="E175" s="1123"/>
      <c r="F175" s="1123"/>
      <c r="G175" s="1123"/>
      <c r="H175" s="977"/>
      <c r="I175" s="980"/>
      <c r="J175" s="1123"/>
      <c r="K175" s="977"/>
      <c r="L175" s="1123"/>
      <c r="M175" s="1748"/>
      <c r="N175" s="1790"/>
      <c r="O175" s="1123"/>
      <c r="P175" s="977"/>
      <c r="Q175" s="1123"/>
      <c r="R175" s="978"/>
      <c r="S175" s="1841"/>
      <c r="T175" s="1123"/>
      <c r="U175" s="979"/>
      <c r="V175" s="1123"/>
      <c r="W175" s="978"/>
      <c r="X175" s="980"/>
      <c r="Y175" s="977"/>
      <c r="Z175" s="980"/>
      <c r="AA175" s="1123"/>
      <c r="AB175" s="978"/>
      <c r="AC175" s="980"/>
      <c r="AD175" s="977"/>
      <c r="AE175" s="980"/>
      <c r="AF175" s="980"/>
      <c r="AG175" s="1178"/>
      <c r="AH175" s="980"/>
      <c r="AI175" s="1123"/>
      <c r="AJ175" s="1178"/>
      <c r="AK175" s="980"/>
      <c r="AL175" s="981"/>
      <c r="AM175" s="981"/>
      <c r="AN175" s="1124"/>
      <c r="AO175" s="982"/>
      <c r="AP175" s="1124"/>
      <c r="AQ175" s="983"/>
      <c r="AR175" s="981"/>
      <c r="AS175" s="981"/>
      <c r="AT175" s="981"/>
      <c r="AU175" s="981"/>
      <c r="AV175" s="981"/>
      <c r="AW175" s="981"/>
      <c r="AX175" s="981"/>
      <c r="AY175" s="981"/>
      <c r="AZ175" s="1124"/>
      <c r="BA175" s="1303"/>
      <c r="BB175" s="984"/>
      <c r="BC175" s="985">
        <f>SUM(P175:BB175)</f>
        <v>0</v>
      </c>
    </row>
    <row r="176" spans="1:56" ht="24.75" hidden="1" customHeight="1" thickBot="1">
      <c r="A176" s="2595" t="s">
        <v>32</v>
      </c>
      <c r="B176" s="2596"/>
      <c r="C176" s="2597" t="s">
        <v>214</v>
      </c>
      <c r="D176" s="2598"/>
      <c r="E176" s="1123"/>
      <c r="F176" s="1123"/>
      <c r="G176" s="1123"/>
      <c r="H176" s="977"/>
      <c r="I176" s="980"/>
      <c r="J176" s="1123"/>
      <c r="K176" s="977"/>
      <c r="L176" s="1123"/>
      <c r="M176" s="1748"/>
      <c r="N176" s="1790"/>
      <c r="O176" s="1123"/>
      <c r="P176" s="977"/>
      <c r="Q176" s="1123"/>
      <c r="R176" s="978"/>
      <c r="S176" s="1841"/>
      <c r="T176" s="1123"/>
      <c r="U176" s="979"/>
      <c r="V176" s="1123"/>
      <c r="W176" s="978"/>
      <c r="X176" s="980"/>
      <c r="Y176" s="977"/>
      <c r="Z176" s="980"/>
      <c r="AA176" s="1123"/>
      <c r="AB176" s="978"/>
      <c r="AC176" s="980"/>
      <c r="AD176" s="977"/>
      <c r="AE176" s="980"/>
      <c r="AF176" s="980"/>
      <c r="AG176" s="1178"/>
      <c r="AH176" s="980"/>
      <c r="AI176" s="1123"/>
      <c r="AJ176" s="1178"/>
      <c r="AK176" s="980"/>
      <c r="AL176" s="981"/>
      <c r="AM176" s="981"/>
      <c r="AN176" s="1124"/>
      <c r="AO176" s="982"/>
      <c r="AP176" s="1124"/>
      <c r="AQ176" s="983"/>
      <c r="AR176" s="981"/>
      <c r="AS176" s="981"/>
      <c r="AT176" s="981"/>
      <c r="AU176" s="981"/>
      <c r="AV176" s="981"/>
      <c r="AW176" s="981"/>
      <c r="AX176" s="981"/>
      <c r="AY176" s="981"/>
      <c r="AZ176" s="1124"/>
      <c r="BA176" s="1303" t="e">
        <f>SUM(#REF!)</f>
        <v>#REF!</v>
      </c>
      <c r="BB176" s="984" t="e">
        <f>SUM(#REF!)</f>
        <v>#REF!</v>
      </c>
      <c r="BC176" s="985"/>
    </row>
    <row r="177" spans="1:55" ht="24.75" hidden="1" customHeight="1" thickBot="1">
      <c r="A177" s="2595" t="s">
        <v>74</v>
      </c>
      <c r="B177" s="2596"/>
      <c r="C177" s="2597" t="s">
        <v>214</v>
      </c>
      <c r="D177" s="2598"/>
      <c r="E177" s="1123"/>
      <c r="F177" s="1123"/>
      <c r="G177" s="1123"/>
      <c r="H177" s="977"/>
      <c r="I177" s="980"/>
      <c r="J177" s="1123"/>
      <c r="K177" s="977"/>
      <c r="L177" s="1123"/>
      <c r="M177" s="1748"/>
      <c r="N177" s="1790"/>
      <c r="O177" s="1123"/>
      <c r="P177" s="977"/>
      <c r="Q177" s="1123"/>
      <c r="R177" s="978"/>
      <c r="S177" s="1841"/>
      <c r="T177" s="1123"/>
      <c r="U177" s="979"/>
      <c r="V177" s="1123"/>
      <c r="W177" s="978"/>
      <c r="X177" s="980"/>
      <c r="Y177" s="977"/>
      <c r="Z177" s="980"/>
      <c r="AA177" s="1123"/>
      <c r="AB177" s="978"/>
      <c r="AC177" s="980"/>
      <c r="AD177" s="977"/>
      <c r="AE177" s="980"/>
      <c r="AF177" s="980"/>
      <c r="AG177" s="1178"/>
      <c r="AH177" s="980"/>
      <c r="AI177" s="1123"/>
      <c r="AJ177" s="1178"/>
      <c r="AK177" s="980"/>
      <c r="AL177" s="981"/>
      <c r="AM177" s="981"/>
      <c r="AN177" s="1124"/>
      <c r="AO177" s="982"/>
      <c r="AP177" s="1124"/>
      <c r="AQ177" s="983"/>
      <c r="AR177" s="981"/>
      <c r="AS177" s="981"/>
      <c r="AT177" s="981"/>
      <c r="AU177" s="981"/>
      <c r="AV177" s="981"/>
      <c r="AW177" s="981"/>
      <c r="AX177" s="981"/>
      <c r="AY177" s="981"/>
      <c r="AZ177" s="1124"/>
      <c r="BA177" s="1303"/>
      <c r="BB177" s="984"/>
      <c r="BC177" s="985">
        <f>SUM(T177:BB177)</f>
        <v>0</v>
      </c>
    </row>
    <row r="178" spans="1:55" ht="24.75" hidden="1" customHeight="1" thickBot="1">
      <c r="A178" s="2595" t="s">
        <v>74</v>
      </c>
      <c r="B178" s="2596"/>
      <c r="C178" s="2597" t="s">
        <v>215</v>
      </c>
      <c r="D178" s="2598"/>
      <c r="E178" s="1123"/>
      <c r="F178" s="1123"/>
      <c r="G178" s="1123"/>
      <c r="H178" s="977"/>
      <c r="I178" s="980"/>
      <c r="J178" s="1123"/>
      <c r="K178" s="977"/>
      <c r="L178" s="1123"/>
      <c r="M178" s="1748"/>
      <c r="N178" s="1790"/>
      <c r="O178" s="1123"/>
      <c r="P178" s="977"/>
      <c r="Q178" s="1123"/>
      <c r="R178" s="978"/>
      <c r="S178" s="1841"/>
      <c r="T178" s="1123"/>
      <c r="U178" s="979"/>
      <c r="V178" s="1123"/>
      <c r="W178" s="978"/>
      <c r="X178" s="980"/>
      <c r="Y178" s="977"/>
      <c r="Z178" s="980"/>
      <c r="AA178" s="1123"/>
      <c r="AB178" s="978"/>
      <c r="AC178" s="980"/>
      <c r="AD178" s="977"/>
      <c r="AE178" s="980"/>
      <c r="AF178" s="980"/>
      <c r="AG178" s="1178"/>
      <c r="AH178" s="980"/>
      <c r="AI178" s="1123"/>
      <c r="AJ178" s="1178"/>
      <c r="AK178" s="980"/>
      <c r="AL178" s="981"/>
      <c r="AM178" s="981"/>
      <c r="AN178" s="1124"/>
      <c r="AO178" s="982"/>
      <c r="AP178" s="1124"/>
      <c r="AQ178" s="983"/>
      <c r="AR178" s="981"/>
      <c r="AS178" s="981"/>
      <c r="AT178" s="981"/>
      <c r="AU178" s="981"/>
      <c r="AV178" s="981"/>
      <c r="AW178" s="981"/>
      <c r="AX178" s="981"/>
      <c r="AY178" s="981"/>
      <c r="AZ178" s="1124"/>
      <c r="BA178" s="1303">
        <f>BA31</f>
        <v>0</v>
      </c>
      <c r="BB178" s="984">
        <f>BB31</f>
        <v>0</v>
      </c>
      <c r="BC178" s="985">
        <f>SUM(U178:BB178)</f>
        <v>0</v>
      </c>
    </row>
    <row r="179" spans="1:55" ht="24.75" hidden="1" customHeight="1" thickBot="1">
      <c r="A179" s="2595" t="s">
        <v>29</v>
      </c>
      <c r="B179" s="2596"/>
      <c r="C179" s="2597" t="s">
        <v>214</v>
      </c>
      <c r="D179" s="2598"/>
      <c r="E179" s="1123"/>
      <c r="F179" s="1123"/>
      <c r="G179" s="1123"/>
      <c r="H179" s="977"/>
      <c r="I179" s="980"/>
      <c r="J179" s="1123"/>
      <c r="K179" s="977"/>
      <c r="L179" s="1123"/>
      <c r="M179" s="1748"/>
      <c r="N179" s="1790"/>
      <c r="O179" s="1123"/>
      <c r="P179" s="977"/>
      <c r="Q179" s="1123"/>
      <c r="R179" s="978"/>
      <c r="S179" s="1841"/>
      <c r="T179" s="1123"/>
      <c r="U179" s="979"/>
      <c r="V179" s="1123"/>
      <c r="W179" s="978"/>
      <c r="X179" s="980"/>
      <c r="Y179" s="977"/>
      <c r="Z179" s="980"/>
      <c r="AA179" s="1123"/>
      <c r="AB179" s="978"/>
      <c r="AC179" s="980"/>
      <c r="AD179" s="977"/>
      <c r="AE179" s="980"/>
      <c r="AF179" s="980"/>
      <c r="AG179" s="1178"/>
      <c r="AH179" s="980"/>
      <c r="AI179" s="1123"/>
      <c r="AJ179" s="1178"/>
      <c r="AK179" s="980"/>
      <c r="AL179" s="981"/>
      <c r="AM179" s="981"/>
      <c r="AN179" s="1124"/>
      <c r="AO179" s="982"/>
      <c r="AP179" s="1124"/>
      <c r="AQ179" s="983"/>
      <c r="AR179" s="981"/>
      <c r="AS179" s="981"/>
      <c r="AT179" s="981"/>
      <c r="AU179" s="981"/>
      <c r="AV179" s="981"/>
      <c r="AW179" s="981"/>
      <c r="AX179" s="981"/>
      <c r="AY179" s="981"/>
      <c r="AZ179" s="1124"/>
      <c r="BA179" s="1303" t="e">
        <f>SUM(#REF!)</f>
        <v>#REF!</v>
      </c>
      <c r="BB179" s="984" t="e">
        <f>SUM(#REF!)</f>
        <v>#REF!</v>
      </c>
      <c r="BC179" s="985"/>
    </row>
    <row r="180" spans="1:55" ht="24.75" hidden="1" customHeight="1" thickBot="1">
      <c r="A180" s="2595" t="s">
        <v>29</v>
      </c>
      <c r="B180" s="2596"/>
      <c r="C180" s="2597" t="s">
        <v>215</v>
      </c>
      <c r="D180" s="2598"/>
      <c r="E180" s="1123"/>
      <c r="F180" s="1123"/>
      <c r="G180" s="1123"/>
      <c r="H180" s="977"/>
      <c r="I180" s="980"/>
      <c r="J180" s="1123"/>
      <c r="K180" s="977"/>
      <c r="L180" s="1123"/>
      <c r="M180" s="1748"/>
      <c r="N180" s="1790"/>
      <c r="O180" s="1123"/>
      <c r="P180" s="977"/>
      <c r="Q180" s="1123"/>
      <c r="R180" s="978"/>
      <c r="S180" s="1841"/>
      <c r="T180" s="1123"/>
      <c r="U180" s="979"/>
      <c r="V180" s="1123"/>
      <c r="W180" s="978"/>
      <c r="X180" s="980"/>
      <c r="Y180" s="977"/>
      <c r="Z180" s="980"/>
      <c r="AA180" s="1123"/>
      <c r="AB180" s="978"/>
      <c r="AC180" s="980"/>
      <c r="AD180" s="977"/>
      <c r="AE180" s="980"/>
      <c r="AF180" s="980"/>
      <c r="AG180" s="1178"/>
      <c r="AH180" s="980"/>
      <c r="AI180" s="1123"/>
      <c r="AJ180" s="1178"/>
      <c r="AK180" s="980"/>
      <c r="AL180" s="981"/>
      <c r="AM180" s="981"/>
      <c r="AN180" s="1124"/>
      <c r="AO180" s="982"/>
      <c r="AP180" s="1124"/>
      <c r="AQ180" s="983"/>
      <c r="AR180" s="981"/>
      <c r="AS180" s="981"/>
      <c r="AT180" s="981"/>
      <c r="AU180" s="981"/>
      <c r="AV180" s="981"/>
      <c r="AW180" s="981"/>
      <c r="AX180" s="981"/>
      <c r="AY180" s="981"/>
      <c r="AZ180" s="1124"/>
      <c r="BA180" s="1303" t="e">
        <f>#REF!</f>
        <v>#REF!</v>
      </c>
      <c r="BB180" s="984" t="e">
        <f>#REF!</f>
        <v>#REF!</v>
      </c>
      <c r="BC180" s="985"/>
    </row>
    <row r="181" spans="1:55" ht="24.75" hidden="1" customHeight="1" thickBot="1">
      <c r="A181" s="2604" t="s">
        <v>85</v>
      </c>
      <c r="B181" s="2605"/>
      <c r="C181" s="2597" t="s">
        <v>215</v>
      </c>
      <c r="D181" s="2598"/>
      <c r="E181" s="1123"/>
      <c r="F181" s="1123"/>
      <c r="G181" s="1123"/>
      <c r="H181" s="977"/>
      <c r="I181" s="980"/>
      <c r="J181" s="1123"/>
      <c r="K181" s="977"/>
      <c r="L181" s="1123"/>
      <c r="M181" s="1748"/>
      <c r="N181" s="1790"/>
      <c r="O181" s="1123"/>
      <c r="P181" s="977"/>
      <c r="Q181" s="1123"/>
      <c r="R181" s="978"/>
      <c r="S181" s="1841"/>
      <c r="T181" s="1123"/>
      <c r="U181" s="979"/>
      <c r="V181" s="1123"/>
      <c r="W181" s="978"/>
      <c r="X181" s="980"/>
      <c r="Y181" s="977"/>
      <c r="Z181" s="980"/>
      <c r="AA181" s="1123"/>
      <c r="AB181" s="978"/>
      <c r="AC181" s="980"/>
      <c r="AD181" s="977"/>
      <c r="AE181" s="980"/>
      <c r="AF181" s="980"/>
      <c r="AG181" s="1178"/>
      <c r="AH181" s="980"/>
      <c r="AI181" s="1123"/>
      <c r="AJ181" s="1178"/>
      <c r="AK181" s="980"/>
      <c r="AL181" s="981"/>
      <c r="AM181" s="981"/>
      <c r="AN181" s="1124"/>
      <c r="AO181" s="982"/>
      <c r="AP181" s="1124"/>
      <c r="AQ181" s="983"/>
      <c r="AR181" s="981"/>
      <c r="AS181" s="981"/>
      <c r="AT181" s="981"/>
      <c r="AU181" s="981"/>
      <c r="AV181" s="981"/>
      <c r="AW181" s="981"/>
      <c r="AX181" s="981"/>
      <c r="AY181" s="981"/>
      <c r="AZ181" s="1124"/>
      <c r="BA181" s="1303" t="e">
        <f>SUM(BA61+BA55+#REF!)</f>
        <v>#REF!</v>
      </c>
      <c r="BB181" s="984" t="e">
        <f>SUM(BB61+BB55+#REF!)</f>
        <v>#REF!</v>
      </c>
      <c r="BC181" s="985"/>
    </row>
    <row r="182" spans="1:55" ht="24.75" hidden="1" customHeight="1" thickBot="1">
      <c r="A182" s="2604" t="s">
        <v>25</v>
      </c>
      <c r="B182" s="2605"/>
      <c r="C182" s="2597" t="s">
        <v>214</v>
      </c>
      <c r="D182" s="2598"/>
      <c r="E182" s="1123"/>
      <c r="F182" s="1123"/>
      <c r="G182" s="1123"/>
      <c r="H182" s="977"/>
      <c r="I182" s="980"/>
      <c r="J182" s="1123"/>
      <c r="K182" s="977"/>
      <c r="L182" s="1123"/>
      <c r="M182" s="1748"/>
      <c r="N182" s="1790"/>
      <c r="O182" s="1123"/>
      <c r="P182" s="977"/>
      <c r="Q182" s="1123"/>
      <c r="R182" s="978"/>
      <c r="S182" s="1841"/>
      <c r="T182" s="1123"/>
      <c r="U182" s="979"/>
      <c r="V182" s="1123"/>
      <c r="W182" s="978"/>
      <c r="X182" s="980"/>
      <c r="Y182" s="977"/>
      <c r="Z182" s="980"/>
      <c r="AA182" s="1123"/>
      <c r="AB182" s="978"/>
      <c r="AC182" s="980"/>
      <c r="AD182" s="977"/>
      <c r="AE182" s="980"/>
      <c r="AF182" s="980"/>
      <c r="AG182" s="1178"/>
      <c r="AH182" s="980"/>
      <c r="AI182" s="1123"/>
      <c r="AJ182" s="1178"/>
      <c r="AK182" s="980"/>
      <c r="AL182" s="981"/>
      <c r="AM182" s="981"/>
      <c r="AN182" s="1124"/>
      <c r="AO182" s="982"/>
      <c r="AP182" s="1124"/>
      <c r="AQ182" s="983"/>
      <c r="AR182" s="981"/>
      <c r="AS182" s="981"/>
      <c r="AT182" s="981"/>
      <c r="AU182" s="981"/>
      <c r="AV182" s="981"/>
      <c r="AW182" s="981"/>
      <c r="AX182" s="981"/>
      <c r="AY182" s="981"/>
      <c r="AZ182" s="1124"/>
      <c r="BA182" s="1303"/>
      <c r="BB182" s="984"/>
      <c r="BC182" s="985"/>
    </row>
    <row r="183" spans="1:55" ht="24.75" hidden="1" customHeight="1" thickBot="1">
      <c r="A183" s="2604" t="s">
        <v>25</v>
      </c>
      <c r="B183" s="2605"/>
      <c r="C183" s="2597" t="s">
        <v>216</v>
      </c>
      <c r="D183" s="2598"/>
      <c r="E183" s="1123"/>
      <c r="F183" s="1123"/>
      <c r="G183" s="1123"/>
      <c r="H183" s="977"/>
      <c r="I183" s="980"/>
      <c r="J183" s="1123"/>
      <c r="K183" s="977"/>
      <c r="L183" s="1123"/>
      <c r="M183" s="1748"/>
      <c r="N183" s="1790"/>
      <c r="O183" s="1123"/>
      <c r="P183" s="977"/>
      <c r="Q183" s="1123"/>
      <c r="R183" s="978"/>
      <c r="S183" s="1841"/>
      <c r="T183" s="1123"/>
      <c r="U183" s="979"/>
      <c r="V183" s="1123"/>
      <c r="W183" s="978"/>
      <c r="X183" s="980"/>
      <c r="Y183" s="977"/>
      <c r="Z183" s="980"/>
      <c r="AA183" s="1123"/>
      <c r="AB183" s="978"/>
      <c r="AC183" s="980"/>
      <c r="AD183" s="977"/>
      <c r="AE183" s="980"/>
      <c r="AF183" s="980"/>
      <c r="AG183" s="1178"/>
      <c r="AH183" s="980"/>
      <c r="AI183" s="1123"/>
      <c r="AJ183" s="1178"/>
      <c r="AK183" s="980"/>
      <c r="AL183" s="981"/>
      <c r="AM183" s="981"/>
      <c r="AN183" s="1124"/>
      <c r="AO183" s="982"/>
      <c r="AP183" s="1124"/>
      <c r="AQ183" s="983"/>
      <c r="AR183" s="981"/>
      <c r="AS183" s="981"/>
      <c r="AT183" s="981"/>
      <c r="AU183" s="981"/>
      <c r="AV183" s="981"/>
      <c r="AW183" s="981"/>
      <c r="AX183" s="981"/>
      <c r="AY183" s="981"/>
      <c r="AZ183" s="1124"/>
      <c r="BA183" s="1303"/>
      <c r="BB183" s="984"/>
      <c r="BC183" s="985"/>
    </row>
    <row r="184" spans="1:55" ht="24.75" hidden="1" customHeight="1" thickBot="1">
      <c r="A184" s="2604" t="s">
        <v>23</v>
      </c>
      <c r="B184" s="2605"/>
      <c r="C184" s="2597" t="s">
        <v>214</v>
      </c>
      <c r="D184" s="2598"/>
      <c r="E184" s="1123"/>
      <c r="F184" s="1123"/>
      <c r="G184" s="1123"/>
      <c r="H184" s="977"/>
      <c r="I184" s="980"/>
      <c r="J184" s="1123"/>
      <c r="K184" s="977"/>
      <c r="L184" s="1123"/>
      <c r="M184" s="1748"/>
      <c r="N184" s="1790"/>
      <c r="O184" s="1123"/>
      <c r="P184" s="977"/>
      <c r="Q184" s="1123"/>
      <c r="R184" s="978"/>
      <c r="S184" s="1841"/>
      <c r="T184" s="1123"/>
      <c r="U184" s="979"/>
      <c r="V184" s="1123"/>
      <c r="W184" s="978"/>
      <c r="X184" s="980"/>
      <c r="Y184" s="977"/>
      <c r="Z184" s="980"/>
      <c r="AA184" s="1123"/>
      <c r="AB184" s="978"/>
      <c r="AC184" s="980"/>
      <c r="AD184" s="977"/>
      <c r="AE184" s="980"/>
      <c r="AF184" s="980"/>
      <c r="AG184" s="1178"/>
      <c r="AH184" s="980"/>
      <c r="AI184" s="1123"/>
      <c r="AJ184" s="1178"/>
      <c r="AK184" s="980"/>
      <c r="AL184" s="981"/>
      <c r="AM184" s="981"/>
      <c r="AN184" s="1124"/>
      <c r="AO184" s="982"/>
      <c r="AP184" s="1124"/>
      <c r="AQ184" s="983"/>
      <c r="AR184" s="981"/>
      <c r="AS184" s="981"/>
      <c r="AT184" s="981"/>
      <c r="AU184" s="981"/>
      <c r="AV184" s="981"/>
      <c r="AW184" s="981"/>
      <c r="AX184" s="981"/>
      <c r="AY184" s="981"/>
      <c r="AZ184" s="1124"/>
      <c r="BA184" s="1303"/>
      <c r="BB184" s="984"/>
      <c r="BC184" s="985"/>
    </row>
    <row r="185" spans="1:55" ht="24.75" hidden="1" customHeight="1" thickBot="1">
      <c r="A185" s="2595" t="s">
        <v>217</v>
      </c>
      <c r="B185" s="2606"/>
      <c r="C185" s="2598" t="s">
        <v>214</v>
      </c>
      <c r="D185" s="2598"/>
      <c r="E185" s="1123"/>
      <c r="F185" s="1123"/>
      <c r="G185" s="1123"/>
      <c r="H185" s="977"/>
      <c r="I185" s="980"/>
      <c r="J185" s="1123"/>
      <c r="K185" s="977"/>
      <c r="L185" s="1123"/>
      <c r="M185" s="1748"/>
      <c r="N185" s="1790"/>
      <c r="O185" s="1123"/>
      <c r="P185" s="977"/>
      <c r="Q185" s="1123"/>
      <c r="R185" s="978"/>
      <c r="S185" s="1841"/>
      <c r="T185" s="1123"/>
      <c r="U185" s="979"/>
      <c r="V185" s="1123"/>
      <c r="W185" s="978"/>
      <c r="X185" s="980"/>
      <c r="Y185" s="977"/>
      <c r="Z185" s="980"/>
      <c r="AA185" s="1123"/>
      <c r="AB185" s="978"/>
      <c r="AC185" s="980"/>
      <c r="AD185" s="977"/>
      <c r="AE185" s="980"/>
      <c r="AF185" s="980"/>
      <c r="AG185" s="1178"/>
      <c r="AH185" s="980"/>
      <c r="AI185" s="1123"/>
      <c r="AJ185" s="1178"/>
      <c r="AK185" s="980"/>
      <c r="AL185" s="981"/>
      <c r="AM185" s="981"/>
      <c r="AN185" s="1124"/>
      <c r="AO185" s="982"/>
      <c r="AP185" s="1124"/>
      <c r="AQ185" s="983"/>
      <c r="AR185" s="981"/>
      <c r="AS185" s="981"/>
      <c r="AT185" s="981"/>
      <c r="AU185" s="981"/>
      <c r="AV185" s="981"/>
      <c r="AW185" s="981"/>
      <c r="AX185" s="981"/>
      <c r="AY185" s="981"/>
      <c r="AZ185" s="1124"/>
      <c r="BA185" s="1303"/>
      <c r="BB185" s="984"/>
      <c r="BC185" s="985"/>
    </row>
    <row r="186" spans="1:55" ht="24.75" hidden="1" customHeight="1" thickBot="1">
      <c r="A186" s="2607" t="s">
        <v>218</v>
      </c>
      <c r="B186" s="2598"/>
      <c r="C186" s="1123"/>
      <c r="D186" s="1123"/>
      <c r="E186" s="1123"/>
      <c r="F186" s="1123"/>
      <c r="G186" s="1123"/>
      <c r="H186" s="977"/>
      <c r="I186" s="980"/>
      <c r="J186" s="1123"/>
      <c r="K186" s="977"/>
      <c r="L186" s="1123"/>
      <c r="M186" s="1748"/>
      <c r="N186" s="1790"/>
      <c r="O186" s="1123"/>
      <c r="P186" s="977"/>
      <c r="Q186" s="1123"/>
      <c r="R186" s="978"/>
      <c r="S186" s="1841"/>
      <c r="T186" s="1123"/>
      <c r="U186" s="979"/>
      <c r="V186" s="1123"/>
      <c r="W186" s="978"/>
      <c r="X186" s="980"/>
      <c r="Y186" s="977"/>
      <c r="Z186" s="980"/>
      <c r="AA186" s="1123"/>
      <c r="AB186" s="978"/>
      <c r="AC186" s="980"/>
      <c r="AD186" s="977"/>
      <c r="AE186" s="980"/>
      <c r="AF186" s="980"/>
      <c r="AG186" s="1178"/>
      <c r="AH186" s="980"/>
      <c r="AI186" s="1123"/>
      <c r="AJ186" s="1178"/>
      <c r="AK186" s="980"/>
      <c r="AL186" s="981"/>
      <c r="AM186" s="981"/>
      <c r="AN186" s="1124"/>
      <c r="AO186" s="982"/>
      <c r="AP186" s="1124"/>
      <c r="AQ186" s="983"/>
      <c r="AR186" s="981"/>
      <c r="AS186" s="981"/>
      <c r="AT186" s="981"/>
      <c r="AU186" s="981"/>
      <c r="AV186" s="981"/>
      <c r="AW186" s="981"/>
      <c r="AX186" s="981"/>
      <c r="AY186" s="981"/>
      <c r="AZ186" s="1124"/>
      <c r="BA186" s="1303"/>
      <c r="BB186" s="984" t="e">
        <f>(BB174*AW174)+(BB175*AW175)+(BB176*AW176)+(BB177*AW177)+(BB178*AW178)+(BB179*AW179)+(BB180*AW180)+(#REF!*#REF!)+(BB181*AW181)+(BB182*AW182)+(BB183*AW183)</f>
        <v>#REF!</v>
      </c>
      <c r="BC186" s="985"/>
    </row>
    <row r="187" spans="1:55" ht="24.75" hidden="1" customHeight="1" thickBot="1">
      <c r="A187" s="1125"/>
      <c r="B187" s="1123"/>
      <c r="C187" s="1123"/>
      <c r="D187" s="1123"/>
      <c r="E187" s="1123"/>
      <c r="F187" s="1123"/>
      <c r="G187" s="1123"/>
      <c r="H187" s="977"/>
      <c r="I187" s="980"/>
      <c r="J187" s="1123"/>
      <c r="K187" s="977"/>
      <c r="L187" s="1123"/>
      <c r="M187" s="1748"/>
      <c r="N187" s="1790"/>
      <c r="O187" s="1123"/>
      <c r="P187" s="977"/>
      <c r="Q187" s="1123"/>
      <c r="R187" s="978"/>
      <c r="S187" s="1841"/>
      <c r="T187" s="1123"/>
      <c r="U187" s="979"/>
      <c r="V187" s="1123"/>
      <c r="W187" s="978"/>
      <c r="X187" s="980"/>
      <c r="Y187" s="977"/>
      <c r="Z187" s="980"/>
      <c r="AA187" s="1123"/>
      <c r="AB187" s="978"/>
      <c r="AC187" s="980"/>
      <c r="AD187" s="977"/>
      <c r="AE187" s="980"/>
      <c r="AF187" s="980"/>
      <c r="AG187" s="1178"/>
      <c r="AH187" s="980"/>
      <c r="AI187" s="1123"/>
      <c r="AJ187" s="1178"/>
      <c r="AK187" s="980"/>
      <c r="AL187" s="981"/>
      <c r="AM187" s="981"/>
      <c r="AN187" s="1124"/>
      <c r="AO187" s="982"/>
      <c r="AP187" s="1124"/>
      <c r="AQ187" s="983"/>
      <c r="AR187" s="981"/>
      <c r="AS187" s="981"/>
      <c r="AT187" s="981"/>
      <c r="AU187" s="981"/>
      <c r="AV187" s="981"/>
      <c r="AW187" s="981"/>
      <c r="AX187" s="981"/>
      <c r="AY187" s="981"/>
      <c r="AZ187" s="1124"/>
      <c r="BA187" s="1303"/>
      <c r="BB187" s="984"/>
      <c r="BC187" s="985"/>
    </row>
    <row r="188" spans="1:55" ht="24.75" hidden="1" customHeight="1" thickBot="1">
      <c r="A188" s="1121" t="s">
        <v>219</v>
      </c>
      <c r="B188" s="1123"/>
      <c r="C188" s="1123"/>
      <c r="D188" s="1123"/>
      <c r="E188" s="1123"/>
      <c r="F188" s="1123"/>
      <c r="G188" s="1123"/>
      <c r="H188" s="977"/>
      <c r="I188" s="980"/>
      <c r="J188" s="1123"/>
      <c r="K188" s="977"/>
      <c r="L188" s="1123"/>
      <c r="M188" s="1748"/>
      <c r="N188" s="1790"/>
      <c r="O188" s="1123"/>
      <c r="P188" s="977"/>
      <c r="Q188" s="1123"/>
      <c r="R188" s="978"/>
      <c r="S188" s="1841"/>
      <c r="T188" s="1123"/>
      <c r="U188" s="979"/>
      <c r="V188" s="1123"/>
      <c r="W188" s="978"/>
      <c r="X188" s="980"/>
      <c r="Y188" s="977"/>
      <c r="Z188" s="980"/>
      <c r="AA188" s="1123"/>
      <c r="AB188" s="978"/>
      <c r="AC188" s="980"/>
      <c r="AD188" s="977"/>
      <c r="AE188" s="980"/>
      <c r="AF188" s="980"/>
      <c r="AG188" s="1178"/>
      <c r="AH188" s="980"/>
      <c r="AI188" s="1123"/>
      <c r="AJ188" s="1178"/>
      <c r="AK188" s="980"/>
      <c r="AL188" s="981"/>
      <c r="AM188" s="981"/>
      <c r="AN188" s="1124"/>
      <c r="AO188" s="982"/>
      <c r="AP188" s="1124"/>
      <c r="AQ188" s="983"/>
      <c r="AR188" s="981"/>
      <c r="AS188" s="981"/>
      <c r="AT188" s="981"/>
      <c r="AU188" s="981"/>
      <c r="AV188" s="981"/>
      <c r="AW188" s="981"/>
      <c r="AX188" s="981"/>
      <c r="AY188" s="981"/>
      <c r="AZ188" s="1124"/>
      <c r="BA188" s="1303"/>
      <c r="BB188" s="984"/>
      <c r="BC188" s="985"/>
    </row>
    <row r="189" spans="1:55" ht="24.75" hidden="1" customHeight="1" thickBot="1">
      <c r="A189" s="1121" t="s">
        <v>13</v>
      </c>
      <c r="B189" s="1123"/>
      <c r="C189" s="1123"/>
      <c r="D189" s="1123"/>
      <c r="E189" s="1123"/>
      <c r="F189" s="1123"/>
      <c r="G189" s="1123"/>
      <c r="H189" s="977"/>
      <c r="I189" s="980"/>
      <c r="J189" s="1123"/>
      <c r="K189" s="977"/>
      <c r="L189" s="1123"/>
      <c r="M189" s="1748"/>
      <c r="N189" s="1790"/>
      <c r="O189" s="1123"/>
      <c r="P189" s="977"/>
      <c r="Q189" s="1123"/>
      <c r="R189" s="978"/>
      <c r="S189" s="1841"/>
      <c r="T189" s="1123"/>
      <c r="U189" s="979"/>
      <c r="V189" s="1123"/>
      <c r="W189" s="978"/>
      <c r="X189" s="980"/>
      <c r="Y189" s="977"/>
      <c r="Z189" s="980"/>
      <c r="AA189" s="1123"/>
      <c r="AB189" s="978"/>
      <c r="AC189" s="980"/>
      <c r="AD189" s="977"/>
      <c r="AE189" s="980"/>
      <c r="AF189" s="980"/>
      <c r="AG189" s="1178"/>
      <c r="AH189" s="980"/>
      <c r="AI189" s="1123"/>
      <c r="AJ189" s="1178"/>
      <c r="AK189" s="980"/>
      <c r="AL189" s="981"/>
      <c r="AM189" s="981"/>
      <c r="AN189" s="1124"/>
      <c r="AO189" s="982"/>
      <c r="AP189" s="1124"/>
      <c r="AQ189" s="983"/>
      <c r="AR189" s="981"/>
      <c r="AS189" s="981"/>
      <c r="AT189" s="981"/>
      <c r="AU189" s="981"/>
      <c r="AV189" s="981"/>
      <c r="AW189" s="981"/>
      <c r="AX189" s="981"/>
      <c r="AY189" s="981"/>
      <c r="AZ189" s="1124"/>
      <c r="BA189" s="1303"/>
      <c r="BB189" s="984"/>
      <c r="BC189" s="985"/>
    </row>
    <row r="190" spans="1:55" ht="24.75" hidden="1" customHeight="1" thickBot="1">
      <c r="A190" s="1121" t="s">
        <v>12</v>
      </c>
      <c r="B190" s="1123"/>
      <c r="C190" s="1123"/>
      <c r="D190" s="1123"/>
      <c r="E190" s="1123"/>
      <c r="F190" s="1123"/>
      <c r="G190" s="1123"/>
      <c r="H190" s="977"/>
      <c r="I190" s="980"/>
      <c r="J190" s="1123"/>
      <c r="K190" s="977"/>
      <c r="L190" s="1123"/>
      <c r="M190" s="1748"/>
      <c r="N190" s="1790"/>
      <c r="O190" s="1123"/>
      <c r="P190" s="977"/>
      <c r="Q190" s="1123"/>
      <c r="R190" s="978"/>
      <c r="S190" s="1841"/>
      <c r="T190" s="1123"/>
      <c r="U190" s="979"/>
      <c r="V190" s="1123"/>
      <c r="W190" s="978"/>
      <c r="X190" s="980"/>
      <c r="Y190" s="977"/>
      <c r="Z190" s="980"/>
      <c r="AA190" s="1123"/>
      <c r="AB190" s="978"/>
      <c r="AC190" s="980"/>
      <c r="AD190" s="977"/>
      <c r="AE190" s="980"/>
      <c r="AF190" s="980"/>
      <c r="AG190" s="1178"/>
      <c r="AH190" s="980"/>
      <c r="AI190" s="1123"/>
      <c r="AJ190" s="1178"/>
      <c r="AK190" s="980"/>
      <c r="AL190" s="981"/>
      <c r="AM190" s="981"/>
      <c r="AN190" s="1124"/>
      <c r="AO190" s="982"/>
      <c r="AP190" s="1124"/>
      <c r="AQ190" s="983"/>
      <c r="AR190" s="981"/>
      <c r="AS190" s="981"/>
      <c r="AT190" s="981"/>
      <c r="AU190" s="981"/>
      <c r="AV190" s="981"/>
      <c r="AW190" s="981"/>
      <c r="AX190" s="981"/>
      <c r="AY190" s="981"/>
      <c r="AZ190" s="1124"/>
      <c r="BA190" s="1303"/>
      <c r="BB190" s="984"/>
      <c r="BC190" s="985"/>
    </row>
    <row r="191" spans="1:55" ht="24.75" hidden="1" customHeight="1" thickBot="1">
      <c r="A191" s="1121" t="s">
        <v>11</v>
      </c>
      <c r="B191" s="1123"/>
      <c r="C191" s="1123"/>
      <c r="D191" s="1123"/>
      <c r="E191" s="1123"/>
      <c r="F191" s="1123"/>
      <c r="G191" s="1123"/>
      <c r="H191" s="977"/>
      <c r="I191" s="980"/>
      <c r="J191" s="1123"/>
      <c r="K191" s="977"/>
      <c r="L191" s="1123"/>
      <c r="M191" s="1748"/>
      <c r="N191" s="1790"/>
      <c r="O191" s="1123"/>
      <c r="P191" s="977"/>
      <c r="Q191" s="1123"/>
      <c r="R191" s="978"/>
      <c r="S191" s="1841"/>
      <c r="T191" s="1123"/>
      <c r="U191" s="979"/>
      <c r="V191" s="1123"/>
      <c r="W191" s="978"/>
      <c r="X191" s="980"/>
      <c r="Y191" s="977"/>
      <c r="Z191" s="980"/>
      <c r="AA191" s="1123"/>
      <c r="AB191" s="978"/>
      <c r="AC191" s="980"/>
      <c r="AD191" s="977"/>
      <c r="AE191" s="980"/>
      <c r="AF191" s="980"/>
      <c r="AG191" s="1178"/>
      <c r="AH191" s="980"/>
      <c r="AI191" s="1123"/>
      <c r="AJ191" s="1178"/>
      <c r="AK191" s="980"/>
      <c r="AL191" s="981"/>
      <c r="AM191" s="981"/>
      <c r="AN191" s="1124"/>
      <c r="AO191" s="982"/>
      <c r="AP191" s="1124"/>
      <c r="AQ191" s="983"/>
      <c r="AR191" s="981"/>
      <c r="AS191" s="981"/>
      <c r="AT191" s="981"/>
      <c r="AU191" s="981"/>
      <c r="AV191" s="981"/>
      <c r="AW191" s="981"/>
      <c r="AX191" s="981"/>
      <c r="AY191" s="981"/>
      <c r="AZ191" s="1124"/>
      <c r="BA191" s="1303"/>
      <c r="BB191" s="984">
        <f>SUM(BB188:BB189)+BB190*900</f>
        <v>0</v>
      </c>
      <c r="BC191" s="985"/>
    </row>
    <row r="192" spans="1:55" ht="24.75" hidden="1" customHeight="1" thickBot="1">
      <c r="A192" s="1121" t="s">
        <v>10</v>
      </c>
      <c r="B192" s="1123"/>
      <c r="C192" s="1123"/>
      <c r="D192" s="1123"/>
      <c r="E192" s="1123"/>
      <c r="F192" s="1123"/>
      <c r="G192" s="1123"/>
      <c r="H192" s="977"/>
      <c r="I192" s="980"/>
      <c r="J192" s="1123"/>
      <c r="K192" s="977"/>
      <c r="L192" s="1123"/>
      <c r="M192" s="1748"/>
      <c r="N192" s="1790"/>
      <c r="O192" s="1123"/>
      <c r="P192" s="977"/>
      <c r="Q192" s="1123"/>
      <c r="R192" s="978"/>
      <c r="S192" s="1841"/>
      <c r="T192" s="1123"/>
      <c r="U192" s="979"/>
      <c r="V192" s="1123"/>
      <c r="W192" s="978"/>
      <c r="X192" s="980"/>
      <c r="Y192" s="977"/>
      <c r="Z192" s="980"/>
      <c r="AA192" s="1123"/>
      <c r="AB192" s="978"/>
      <c r="AC192" s="980"/>
      <c r="AD192" s="977"/>
      <c r="AE192" s="980"/>
      <c r="AF192" s="980"/>
      <c r="AG192" s="1178"/>
      <c r="AH192" s="980"/>
      <c r="AI192" s="1123"/>
      <c r="AJ192" s="1178"/>
      <c r="AK192" s="980"/>
      <c r="AL192" s="981"/>
      <c r="AM192" s="981"/>
      <c r="AN192" s="1124"/>
      <c r="AO192" s="982"/>
      <c r="AP192" s="1124"/>
      <c r="AQ192" s="983"/>
      <c r="AR192" s="981"/>
      <c r="AS192" s="981"/>
      <c r="AT192" s="981"/>
      <c r="AU192" s="981"/>
      <c r="AV192" s="981"/>
      <c r="AW192" s="981"/>
      <c r="AX192" s="981"/>
      <c r="AY192" s="981"/>
      <c r="AZ192" s="1124"/>
      <c r="BA192" s="1303"/>
      <c r="BB192" s="984"/>
      <c r="BC192" s="985"/>
    </row>
    <row r="193" spans="1:55" s="1040" customFormat="1" ht="26.1" customHeight="1" thickBot="1">
      <c r="A193" s="2608" t="s">
        <v>82</v>
      </c>
      <c r="B193" s="2609"/>
      <c r="C193" s="2609"/>
      <c r="D193" s="2609"/>
      <c r="E193" s="2609"/>
      <c r="F193" s="2609"/>
      <c r="G193" s="2609"/>
      <c r="H193" s="1273">
        <f t="shared" ref="H193:AJ193" si="742">H79</f>
        <v>32</v>
      </c>
      <c r="I193" s="1240">
        <f t="shared" si="742"/>
        <v>32</v>
      </c>
      <c r="J193" s="1081">
        <f t="shared" si="742"/>
        <v>30</v>
      </c>
      <c r="K193" s="1081">
        <f t="shared" si="742"/>
        <v>33</v>
      </c>
      <c r="L193" s="1081">
        <f t="shared" si="742"/>
        <v>37</v>
      </c>
      <c r="M193" s="1081">
        <f t="shared" si="742"/>
        <v>36</v>
      </c>
      <c r="N193" s="1793">
        <f t="shared" si="742"/>
        <v>36</v>
      </c>
      <c r="O193" s="1240">
        <f t="shared" si="742"/>
        <v>37</v>
      </c>
      <c r="P193" s="1081">
        <f t="shared" si="742"/>
        <v>37</v>
      </c>
      <c r="Q193" s="1081">
        <f t="shared" si="742"/>
        <v>36</v>
      </c>
      <c r="R193" s="1847">
        <f t="shared" si="742"/>
        <v>34</v>
      </c>
      <c r="S193" s="1848">
        <f t="shared" si="742"/>
        <v>36</v>
      </c>
      <c r="T193" s="1240">
        <f t="shared" si="742"/>
        <v>37</v>
      </c>
      <c r="U193" s="1081">
        <f t="shared" si="742"/>
        <v>36</v>
      </c>
      <c r="V193" s="1081">
        <f t="shared" si="742"/>
        <v>37</v>
      </c>
      <c r="W193" s="1847">
        <f t="shared" si="742"/>
        <v>37</v>
      </c>
      <c r="X193" s="1081">
        <f t="shared" si="742"/>
        <v>37</v>
      </c>
      <c r="Y193" s="1273">
        <f t="shared" si="742"/>
        <v>36</v>
      </c>
      <c r="Z193" s="1240">
        <f t="shared" si="742"/>
        <v>36</v>
      </c>
      <c r="AA193" s="1081">
        <f t="shared" si="742"/>
        <v>35</v>
      </c>
      <c r="AB193" s="1847">
        <f t="shared" si="742"/>
        <v>35</v>
      </c>
      <c r="AC193" s="1081">
        <f t="shared" si="742"/>
        <v>0</v>
      </c>
      <c r="AD193" s="1273">
        <f t="shared" si="742"/>
        <v>0</v>
      </c>
      <c r="AE193" s="1240">
        <f t="shared" si="742"/>
        <v>0</v>
      </c>
      <c r="AF193" s="1273">
        <f t="shared" si="742"/>
        <v>0</v>
      </c>
      <c r="AG193" s="1243">
        <f t="shared" si="742"/>
        <v>0</v>
      </c>
      <c r="AH193" s="1240">
        <f t="shared" si="742"/>
        <v>0</v>
      </c>
      <c r="AI193" s="1081">
        <f t="shared" si="742"/>
        <v>0</v>
      </c>
      <c r="AJ193" s="1081">
        <f t="shared" si="742"/>
        <v>0</v>
      </c>
      <c r="AK193" s="1082">
        <f t="shared" ref="AK193:AQ193" si="743">AK94+AK85+AK101</f>
        <v>0</v>
      </c>
      <c r="AL193" s="1083">
        <f t="shared" si="743"/>
        <v>0</v>
      </c>
      <c r="AM193" s="1083">
        <f t="shared" si="743"/>
        <v>0</v>
      </c>
      <c r="AN193" s="1084">
        <f t="shared" si="743"/>
        <v>0</v>
      </c>
      <c r="AO193" s="1085">
        <f t="shared" si="743"/>
        <v>0</v>
      </c>
      <c r="AP193" s="1084">
        <f t="shared" si="743"/>
        <v>0</v>
      </c>
      <c r="AQ193" s="1086">
        <f t="shared" si="743"/>
        <v>0</v>
      </c>
      <c r="AR193" s="1083">
        <f t="shared" ref="AR193:AV194" si="744">AR94+AR85+AR107</f>
        <v>0</v>
      </c>
      <c r="AS193" s="1083">
        <f t="shared" si="744"/>
        <v>0</v>
      </c>
      <c r="AT193" s="1083">
        <f t="shared" si="744"/>
        <v>0</v>
      </c>
      <c r="AU193" s="1083">
        <f t="shared" si="744"/>
        <v>0</v>
      </c>
      <c r="AV193" s="1083">
        <f t="shared" si="744"/>
        <v>0</v>
      </c>
      <c r="AW193" s="1083">
        <f t="shared" ref="AW193:BB194" si="745">AW107+AW85</f>
        <v>0</v>
      </c>
      <c r="AX193" s="1083">
        <f t="shared" si="745"/>
        <v>0</v>
      </c>
      <c r="AY193" s="1083">
        <f t="shared" si="745"/>
        <v>0</v>
      </c>
      <c r="AZ193" s="1084">
        <f t="shared" si="745"/>
        <v>0</v>
      </c>
      <c r="BA193" s="1310">
        <f t="shared" si="745"/>
        <v>0</v>
      </c>
      <c r="BB193" s="1087">
        <f t="shared" si="745"/>
        <v>0</v>
      </c>
      <c r="BC193" s="1210">
        <f>SUM(I193:AW193)</f>
        <v>710</v>
      </c>
    </row>
    <row r="194" spans="1:55" s="1041" customFormat="1" ht="26.1" customHeight="1" thickBot="1">
      <c r="A194" s="2616" t="s">
        <v>232</v>
      </c>
      <c r="B194" s="2617"/>
      <c r="C194" s="2617"/>
      <c r="D194" s="2617"/>
      <c r="E194" s="2617"/>
      <c r="F194" s="2617"/>
      <c r="G194" s="2617"/>
      <c r="H194" s="1274">
        <f t="shared" ref="H194:AB194" si="746">H85+H101+H107+H113</f>
        <v>58</v>
      </c>
      <c r="I194" s="1241">
        <f t="shared" si="746"/>
        <v>66</v>
      </c>
      <c r="J194" s="1088">
        <f t="shared" si="746"/>
        <v>83</v>
      </c>
      <c r="K194" s="1088">
        <f t="shared" si="746"/>
        <v>99</v>
      </c>
      <c r="L194" s="1088">
        <f t="shared" si="746"/>
        <v>52</v>
      </c>
      <c r="M194" s="1088">
        <f t="shared" si="746"/>
        <v>50</v>
      </c>
      <c r="N194" s="1794">
        <f t="shared" si="746"/>
        <v>60</v>
      </c>
      <c r="O194" s="1241">
        <f t="shared" si="746"/>
        <v>57</v>
      </c>
      <c r="P194" s="1088">
        <f t="shared" si="746"/>
        <v>66</v>
      </c>
      <c r="Q194" s="1088">
        <f t="shared" si="746"/>
        <v>46</v>
      </c>
      <c r="R194" s="1849">
        <f t="shared" si="746"/>
        <v>55</v>
      </c>
      <c r="S194" s="1850">
        <f t="shared" si="746"/>
        <v>59</v>
      </c>
      <c r="T194" s="1241">
        <f t="shared" si="746"/>
        <v>51</v>
      </c>
      <c r="U194" s="1088">
        <f t="shared" si="746"/>
        <v>42</v>
      </c>
      <c r="V194" s="1088">
        <f t="shared" si="746"/>
        <v>15</v>
      </c>
      <c r="W194" s="1849">
        <f t="shared" si="746"/>
        <v>36</v>
      </c>
      <c r="X194" s="1088">
        <f t="shared" si="746"/>
        <v>43</v>
      </c>
      <c r="Y194" s="1274">
        <f t="shared" si="746"/>
        <v>66</v>
      </c>
      <c r="Z194" s="1241">
        <f t="shared" si="746"/>
        <v>71</v>
      </c>
      <c r="AA194" s="1088">
        <f t="shared" si="746"/>
        <v>44</v>
      </c>
      <c r="AB194" s="1849">
        <f t="shared" si="746"/>
        <v>42</v>
      </c>
      <c r="AC194" s="1088">
        <f>AC85+AC101+AC107</f>
        <v>0</v>
      </c>
      <c r="AD194" s="1274">
        <f>AD85+AD101+AD107</f>
        <v>0</v>
      </c>
      <c r="AE194" s="1241">
        <f t="shared" ref="AE194:AJ194" si="747">AE85+AE101+AE107+ AE107</f>
        <v>0</v>
      </c>
      <c r="AF194" s="1274">
        <f t="shared" si="747"/>
        <v>0</v>
      </c>
      <c r="AG194" s="1244">
        <f t="shared" si="747"/>
        <v>0</v>
      </c>
      <c r="AH194" s="1241">
        <f t="shared" si="747"/>
        <v>0</v>
      </c>
      <c r="AI194" s="1088">
        <f t="shared" si="747"/>
        <v>0</v>
      </c>
      <c r="AJ194" s="1088">
        <f t="shared" si="747"/>
        <v>0</v>
      </c>
      <c r="AK194" s="1089">
        <f t="shared" ref="AK194:AP194" si="748">AK79</f>
        <v>0</v>
      </c>
      <c r="AL194" s="1090">
        <f t="shared" si="748"/>
        <v>0</v>
      </c>
      <c r="AM194" s="1090">
        <f t="shared" si="748"/>
        <v>0</v>
      </c>
      <c r="AN194" s="1091">
        <f t="shared" si="748"/>
        <v>0</v>
      </c>
      <c r="AO194" s="1092">
        <f t="shared" si="748"/>
        <v>0</v>
      </c>
      <c r="AP194" s="1093">
        <f t="shared" si="748"/>
        <v>0</v>
      </c>
      <c r="AQ194" s="1094">
        <f>AQ95+AQ86+AQ108</f>
        <v>0</v>
      </c>
      <c r="AR194" s="1090">
        <f t="shared" si="744"/>
        <v>0</v>
      </c>
      <c r="AS194" s="1090">
        <f t="shared" si="744"/>
        <v>0</v>
      </c>
      <c r="AT194" s="1090">
        <f t="shared" si="744"/>
        <v>0</v>
      </c>
      <c r="AU194" s="1090">
        <f t="shared" si="744"/>
        <v>0</v>
      </c>
      <c r="AV194" s="1090">
        <f t="shared" si="744"/>
        <v>0</v>
      </c>
      <c r="AW194" s="1090">
        <f t="shared" si="745"/>
        <v>0</v>
      </c>
      <c r="AX194" s="1090">
        <f t="shared" si="745"/>
        <v>0</v>
      </c>
      <c r="AY194" s="1090">
        <f t="shared" si="745"/>
        <v>0</v>
      </c>
      <c r="AZ194" s="1093">
        <f t="shared" si="745"/>
        <v>0</v>
      </c>
      <c r="BA194" s="1311">
        <f t="shared" si="745"/>
        <v>0</v>
      </c>
      <c r="BB194" s="1095">
        <f t="shared" si="745"/>
        <v>0</v>
      </c>
      <c r="BC194" s="1209">
        <f>SUM(I194:AW194)</f>
        <v>1103</v>
      </c>
    </row>
    <row r="195" spans="1:55" s="1041" customFormat="1" ht="37.5" hidden="1" customHeight="1" thickBot="1">
      <c r="A195" s="2427"/>
      <c r="B195" s="2428"/>
      <c r="C195" s="2428"/>
      <c r="D195" s="2428"/>
      <c r="E195" s="2428"/>
      <c r="F195" s="2428"/>
      <c r="G195" s="2429"/>
      <c r="H195" s="1414"/>
      <c r="I195" s="1415"/>
      <c r="J195" s="1416"/>
      <c r="K195" s="1416"/>
      <c r="L195" s="1416"/>
      <c r="M195" s="1416"/>
      <c r="N195" s="1795"/>
      <c r="O195" s="1415"/>
      <c r="P195" s="1416"/>
      <c r="Q195" s="1416"/>
      <c r="R195" s="1851"/>
      <c r="S195" s="1852"/>
      <c r="T195" s="1415"/>
      <c r="U195" s="1416"/>
      <c r="V195" s="1416"/>
      <c r="W195" s="1851"/>
      <c r="X195" s="1416"/>
      <c r="Y195" s="1414"/>
      <c r="Z195" s="1415"/>
      <c r="AA195" s="1416"/>
      <c r="AB195" s="1851"/>
      <c r="AC195" s="1416"/>
      <c r="AD195" s="1414"/>
      <c r="AE195" s="1415"/>
      <c r="AF195" s="1414"/>
      <c r="AG195" s="1417"/>
      <c r="AH195" s="1415"/>
      <c r="AI195" s="1416"/>
      <c r="AJ195" s="1416"/>
      <c r="AK195" s="1413"/>
      <c r="AL195" s="1418"/>
      <c r="AM195" s="1418"/>
      <c r="AN195" s="1419"/>
      <c r="AO195" s="1420"/>
      <c r="AP195" s="1421"/>
      <c r="AQ195" s="1422"/>
      <c r="AR195" s="1418"/>
      <c r="AS195" s="1418"/>
      <c r="AT195" s="1418"/>
      <c r="AU195" s="1418"/>
      <c r="AV195" s="1418"/>
      <c r="AW195" s="1418"/>
      <c r="AX195" s="1418"/>
      <c r="AY195" s="1418"/>
      <c r="AZ195" s="1421"/>
      <c r="BA195" s="1423"/>
      <c r="BB195" s="1424"/>
      <c r="BC195" s="1425"/>
    </row>
    <row r="196" spans="1:55" s="1041" customFormat="1" ht="37.5" hidden="1" customHeight="1" thickBot="1">
      <c r="A196" s="2427"/>
      <c r="B196" s="2428"/>
      <c r="C196" s="2428"/>
      <c r="D196" s="2428"/>
      <c r="E196" s="2428"/>
      <c r="F196" s="2428"/>
      <c r="G196" s="2429"/>
      <c r="H196" s="1677"/>
      <c r="I196" s="1678"/>
      <c r="J196" s="1679"/>
      <c r="K196" s="1679"/>
      <c r="L196" s="1679"/>
      <c r="M196" s="1679"/>
      <c r="N196" s="1796"/>
      <c r="O196" s="1678"/>
      <c r="P196" s="1679"/>
      <c r="Q196" s="1679"/>
      <c r="R196" s="1853"/>
      <c r="S196" s="1854"/>
      <c r="T196" s="1678"/>
      <c r="U196" s="1679"/>
      <c r="V196" s="1679"/>
      <c r="W196" s="1853"/>
      <c r="X196" s="1679"/>
      <c r="Y196" s="1677"/>
      <c r="Z196" s="1678"/>
      <c r="AA196" s="1679"/>
      <c r="AB196" s="1853"/>
      <c r="AC196" s="1679"/>
      <c r="AD196" s="1677"/>
      <c r="AE196" s="1678"/>
      <c r="AF196" s="1677"/>
      <c r="AG196" s="1680"/>
      <c r="AH196" s="1678"/>
      <c r="AI196" s="1679"/>
      <c r="AJ196" s="1679"/>
      <c r="AK196" s="1681"/>
      <c r="AL196" s="1682"/>
      <c r="AM196" s="1682"/>
      <c r="AN196" s="1419"/>
      <c r="AO196" s="1420"/>
      <c r="AP196" s="1683"/>
      <c r="AQ196" s="1684"/>
      <c r="AR196" s="1682"/>
      <c r="AS196" s="1682"/>
      <c r="AT196" s="1682"/>
      <c r="AU196" s="1682"/>
      <c r="AV196" s="1682"/>
      <c r="AW196" s="1682"/>
      <c r="AX196" s="1682"/>
      <c r="AY196" s="1682"/>
      <c r="AZ196" s="1683"/>
      <c r="BA196" s="1685"/>
      <c r="BB196" s="1424"/>
      <c r="BC196" s="1425"/>
    </row>
    <row r="197" spans="1:55" s="1041" customFormat="1" ht="37.5" hidden="1" customHeight="1" thickBot="1">
      <c r="A197" s="2427" t="s">
        <v>276</v>
      </c>
      <c r="B197" s="2428"/>
      <c r="C197" s="2428"/>
      <c r="D197" s="2428"/>
      <c r="E197" s="2428"/>
      <c r="F197" s="2428"/>
      <c r="G197" s="2429"/>
      <c r="H197" s="1695"/>
      <c r="I197" s="1695"/>
      <c r="J197" s="1695"/>
      <c r="K197" s="1695"/>
      <c r="L197" s="1695"/>
      <c r="M197" s="1751"/>
      <c r="N197" s="1797"/>
      <c r="O197" s="1752"/>
      <c r="P197" s="1695"/>
      <c r="Q197" s="1751"/>
      <c r="R197" s="1855"/>
      <c r="S197" s="1856"/>
      <c r="T197" s="1752"/>
      <c r="U197" s="1695"/>
      <c r="V197" s="1751"/>
      <c r="W197" s="1855"/>
      <c r="X197" s="1695"/>
      <c r="Y197" s="1695"/>
      <c r="Z197" s="1752"/>
      <c r="AA197" s="1751"/>
      <c r="AB197" s="1855"/>
      <c r="AC197" s="1695"/>
      <c r="AD197" s="1695"/>
      <c r="AE197" s="1752"/>
      <c r="AF197" s="1695"/>
      <c r="AG197" s="1695"/>
      <c r="AH197" s="1695"/>
      <c r="AI197" s="1695"/>
      <c r="AJ197" s="1695"/>
      <c r="AK197" s="1696"/>
      <c r="AL197" s="1697"/>
      <c r="AM197" s="1697"/>
      <c r="AN197" s="1697"/>
      <c r="AO197" s="1697"/>
      <c r="AP197" s="1697"/>
      <c r="AQ197" s="1697"/>
      <c r="AR197" s="1697"/>
      <c r="AS197" s="1697"/>
      <c r="AT197" s="1697"/>
      <c r="AU197" s="1697"/>
      <c r="AV197" s="1697"/>
      <c r="AW197" s="1697"/>
      <c r="AX197" s="1697"/>
      <c r="AY197" s="1697"/>
      <c r="AZ197" s="1697"/>
      <c r="BA197" s="1697"/>
      <c r="BB197" s="1424"/>
      <c r="BC197" s="1698"/>
    </row>
    <row r="198" spans="1:55" s="1041" customFormat="1" ht="37.5" hidden="1" customHeight="1" thickBot="1">
      <c r="A198" s="2427"/>
      <c r="B198" s="2428"/>
      <c r="C198" s="2428"/>
      <c r="D198" s="2428"/>
      <c r="E198" s="2428"/>
      <c r="F198" s="2428"/>
      <c r="G198" s="2429"/>
      <c r="H198" s="1695"/>
      <c r="I198" s="1695"/>
      <c r="J198" s="1695"/>
      <c r="K198" s="1695"/>
      <c r="L198" s="1695"/>
      <c r="M198" s="1751"/>
      <c r="N198" s="1797"/>
      <c r="O198" s="1752"/>
      <c r="P198" s="1695"/>
      <c r="Q198" s="1751"/>
      <c r="R198" s="1855"/>
      <c r="S198" s="1856"/>
      <c r="T198" s="1752"/>
      <c r="U198" s="1695"/>
      <c r="V198" s="1751"/>
      <c r="W198" s="1855"/>
      <c r="X198" s="1695"/>
      <c r="Y198" s="1695"/>
      <c r="Z198" s="1752"/>
      <c r="AA198" s="1751"/>
      <c r="AB198" s="1855"/>
      <c r="AC198" s="1695"/>
      <c r="AD198" s="1695"/>
      <c r="AE198" s="1752"/>
      <c r="AF198" s="1695"/>
      <c r="AG198" s="1695"/>
      <c r="AH198" s="1695"/>
      <c r="AI198" s="1695"/>
      <c r="AJ198" s="1695"/>
      <c r="AK198" s="1696"/>
      <c r="AL198" s="1697"/>
      <c r="AM198" s="1697"/>
      <c r="AN198" s="1697"/>
      <c r="AO198" s="1697"/>
      <c r="AP198" s="1697"/>
      <c r="AQ198" s="1697"/>
      <c r="AR198" s="1697"/>
      <c r="AS198" s="1697"/>
      <c r="AT198" s="1697"/>
      <c r="AU198" s="1697"/>
      <c r="AV198" s="1697"/>
      <c r="AW198" s="1697"/>
      <c r="AX198" s="1697"/>
      <c r="AY198" s="1697"/>
      <c r="AZ198" s="1697"/>
      <c r="BA198" s="1697"/>
      <c r="BB198" s="1424"/>
      <c r="BC198" s="1698"/>
    </row>
    <row r="199" spans="1:55" s="1041" customFormat="1" ht="37.5" hidden="1" customHeight="1" thickBot="1">
      <c r="A199" s="2427"/>
      <c r="B199" s="2428"/>
      <c r="C199" s="2428"/>
      <c r="D199" s="2428"/>
      <c r="E199" s="2428"/>
      <c r="F199" s="2428"/>
      <c r="G199" s="2429"/>
      <c r="H199" s="1695"/>
      <c r="I199" s="1695"/>
      <c r="J199" s="1695"/>
      <c r="K199" s="1695"/>
      <c r="L199" s="1695"/>
      <c r="M199" s="1751"/>
      <c r="N199" s="1797"/>
      <c r="O199" s="1752"/>
      <c r="P199" s="1695"/>
      <c r="Q199" s="1751"/>
      <c r="R199" s="1855"/>
      <c r="S199" s="1856"/>
      <c r="T199" s="1752"/>
      <c r="U199" s="1695"/>
      <c r="V199" s="1751"/>
      <c r="W199" s="1855"/>
      <c r="X199" s="1695"/>
      <c r="Y199" s="1695"/>
      <c r="Z199" s="1752"/>
      <c r="AA199" s="1751"/>
      <c r="AB199" s="1855"/>
      <c r="AC199" s="1695"/>
      <c r="AD199" s="1695"/>
      <c r="AE199" s="1752"/>
      <c r="AF199" s="1695"/>
      <c r="AG199" s="1695"/>
      <c r="AH199" s="1695"/>
      <c r="AI199" s="1695"/>
      <c r="AJ199" s="1695"/>
      <c r="AK199" s="1696"/>
      <c r="AL199" s="1697"/>
      <c r="AM199" s="1697"/>
      <c r="AN199" s="1697"/>
      <c r="AO199" s="1697"/>
      <c r="AP199" s="1697"/>
      <c r="AQ199" s="1697"/>
      <c r="AR199" s="1697"/>
      <c r="AS199" s="1697"/>
      <c r="AT199" s="1697"/>
      <c r="AU199" s="1697"/>
      <c r="AV199" s="1697"/>
      <c r="AW199" s="1697"/>
      <c r="AX199" s="1697"/>
      <c r="AY199" s="1697"/>
      <c r="AZ199" s="1697"/>
      <c r="BA199" s="1697"/>
      <c r="BB199" s="1424"/>
      <c r="BC199" s="1698"/>
    </row>
    <row r="200" spans="1:55" ht="26.25" customHeight="1" thickBot="1">
      <c r="A200" s="2618" t="s">
        <v>230</v>
      </c>
      <c r="B200" s="2619"/>
      <c r="C200" s="2619"/>
      <c r="D200" s="2619"/>
      <c r="E200" s="2619"/>
      <c r="F200" s="2619"/>
      <c r="G200" s="2619"/>
      <c r="H200" s="1686">
        <f>H203+H204</f>
        <v>0.44472361809045224</v>
      </c>
      <c r="I200" s="1687">
        <f t="shared" ref="I200:AK200" si="749">I203+I204</f>
        <v>0.44472361809045224</v>
      </c>
      <c r="J200" s="1688">
        <f t="shared" si="749"/>
        <v>0.58040201005025127</v>
      </c>
      <c r="K200" s="1688">
        <f t="shared" si="749"/>
        <v>0.4899497487437186</v>
      </c>
      <c r="L200" s="1688">
        <f>L203+L204</f>
        <v>0.4899497487437186</v>
      </c>
      <c r="M200" s="1688">
        <f t="shared" si="749"/>
        <v>0.4899497487437186</v>
      </c>
      <c r="N200" s="1798">
        <f t="shared" si="749"/>
        <v>0.49664991624790622</v>
      </c>
      <c r="O200" s="1687">
        <f t="shared" si="749"/>
        <v>0.4899497487437186</v>
      </c>
      <c r="P200" s="1688">
        <f t="shared" si="749"/>
        <v>0.4899497487437186</v>
      </c>
      <c r="Q200" s="1688">
        <f t="shared" si="749"/>
        <v>0.4899497487437186</v>
      </c>
      <c r="R200" s="1857">
        <f t="shared" si="749"/>
        <v>0.4899497487437186</v>
      </c>
      <c r="S200" s="1858">
        <f t="shared" si="749"/>
        <v>0.4899497487437186</v>
      </c>
      <c r="T200" s="1687">
        <f t="shared" si="749"/>
        <v>0.37102177554438859</v>
      </c>
      <c r="U200" s="1688">
        <f t="shared" si="749"/>
        <v>0.43006700167504186</v>
      </c>
      <c r="V200" s="1688">
        <f t="shared" si="749"/>
        <v>0.53182579564489119</v>
      </c>
      <c r="W200" s="1857">
        <f t="shared" si="749"/>
        <v>0.49664991624790622</v>
      </c>
      <c r="X200" s="1688">
        <f t="shared" si="749"/>
        <v>0.47236180904522607</v>
      </c>
      <c r="Y200" s="1686">
        <f t="shared" si="749"/>
        <v>0.46901172529313229</v>
      </c>
      <c r="Z200" s="1687">
        <f t="shared" si="749"/>
        <v>0.46901172529313229</v>
      </c>
      <c r="AA200" s="1688">
        <f t="shared" si="749"/>
        <v>0.46901172529313229</v>
      </c>
      <c r="AB200" s="1857">
        <f t="shared" si="749"/>
        <v>0.49413735343383586</v>
      </c>
      <c r="AC200" s="1688">
        <f t="shared" si="749"/>
        <v>0.56030150753768848</v>
      </c>
      <c r="AD200" s="1686">
        <f t="shared" si="749"/>
        <v>0</v>
      </c>
      <c r="AE200" s="1687">
        <f t="shared" si="749"/>
        <v>0</v>
      </c>
      <c r="AF200" s="1686">
        <f t="shared" si="749"/>
        <v>0</v>
      </c>
      <c r="AG200" s="1689">
        <f t="shared" si="749"/>
        <v>0</v>
      </c>
      <c r="AH200" s="1687">
        <f t="shared" si="749"/>
        <v>0</v>
      </c>
      <c r="AI200" s="1688">
        <f t="shared" si="749"/>
        <v>0</v>
      </c>
      <c r="AJ200" s="1688">
        <f t="shared" si="749"/>
        <v>0</v>
      </c>
      <c r="AK200" s="1688">
        <f t="shared" si="749"/>
        <v>0</v>
      </c>
      <c r="AL200" s="1690">
        <f>AL69/$P$209</f>
        <v>0</v>
      </c>
      <c r="AM200" s="1690">
        <f>AM69/$P$209</f>
        <v>0</v>
      </c>
      <c r="AN200" s="1691">
        <f>AN79/$P$209</f>
        <v>0</v>
      </c>
      <c r="AO200" s="1692">
        <f>AO79/$P$209</f>
        <v>0</v>
      </c>
      <c r="AP200" s="1052">
        <f t="shared" ref="AP200:AZ200" si="750">AP69/$P$209</f>
        <v>0</v>
      </c>
      <c r="AQ200" s="1693">
        <f t="shared" si="750"/>
        <v>0</v>
      </c>
      <c r="AR200" s="1690">
        <f t="shared" si="750"/>
        <v>0</v>
      </c>
      <c r="AS200" s="1690">
        <f t="shared" si="750"/>
        <v>0</v>
      </c>
      <c r="AT200" s="1690">
        <f t="shared" si="750"/>
        <v>0</v>
      </c>
      <c r="AU200" s="1690">
        <f t="shared" si="750"/>
        <v>0</v>
      </c>
      <c r="AV200" s="1690">
        <f t="shared" si="750"/>
        <v>0</v>
      </c>
      <c r="AW200" s="1690">
        <f t="shared" si="750"/>
        <v>0</v>
      </c>
      <c r="AX200" s="1690">
        <f t="shared" si="750"/>
        <v>0</v>
      </c>
      <c r="AY200" s="1690">
        <f t="shared" si="750"/>
        <v>0</v>
      </c>
      <c r="AZ200" s="1052">
        <f t="shared" si="750"/>
        <v>0</v>
      </c>
      <c r="BA200" s="1694"/>
      <c r="BB200" s="1046">
        <f>BB188/(21672*1.7)</f>
        <v>0</v>
      </c>
      <c r="BC200" s="1047"/>
    </row>
    <row r="201" spans="1:55" ht="26.25" customHeight="1" thickBot="1">
      <c r="A201" s="2618" t="s">
        <v>220</v>
      </c>
      <c r="B201" s="2619"/>
      <c r="C201" s="2619"/>
      <c r="D201" s="2619"/>
      <c r="E201" s="2619"/>
      <c r="F201" s="2619"/>
      <c r="G201" s="2619"/>
      <c r="H201" s="1275">
        <f>H205</f>
        <v>0</v>
      </c>
      <c r="I201" s="1049">
        <f t="shared" ref="I201:AJ201" si="751">I205</f>
        <v>0</v>
      </c>
      <c r="J201" s="1048">
        <f t="shared" si="751"/>
        <v>0</v>
      </c>
      <c r="K201" s="1048">
        <f t="shared" si="751"/>
        <v>0.310929648241206</v>
      </c>
      <c r="L201" s="1048">
        <f t="shared" si="751"/>
        <v>0.34861809045226133</v>
      </c>
      <c r="M201" s="1048">
        <f t="shared" si="751"/>
        <v>0.33919597989949751</v>
      </c>
      <c r="N201" s="1799">
        <f t="shared" si="751"/>
        <v>0.33919597989949751</v>
      </c>
      <c r="O201" s="1049">
        <f t="shared" si="751"/>
        <v>0.34861809045226133</v>
      </c>
      <c r="P201" s="1048">
        <f t="shared" si="751"/>
        <v>0.34861809045226133</v>
      </c>
      <c r="Q201" s="1048">
        <f t="shared" si="751"/>
        <v>0.33919597989949751</v>
      </c>
      <c r="R201" s="1859">
        <f t="shared" si="751"/>
        <v>0.32035175879396988</v>
      </c>
      <c r="S201" s="1860">
        <f t="shared" si="751"/>
        <v>0.33919597989949751</v>
      </c>
      <c r="T201" s="1049">
        <f t="shared" si="751"/>
        <v>0.34861809045226133</v>
      </c>
      <c r="U201" s="1048">
        <f t="shared" si="751"/>
        <v>0.33919597989949751</v>
      </c>
      <c r="V201" s="1048">
        <f t="shared" si="751"/>
        <v>0.34861809045226133</v>
      </c>
      <c r="W201" s="1859">
        <f t="shared" si="751"/>
        <v>0.34861809045226133</v>
      </c>
      <c r="X201" s="1048">
        <f t="shared" si="751"/>
        <v>0.34861809045226133</v>
      </c>
      <c r="Y201" s="1275">
        <f t="shared" si="751"/>
        <v>0.33919597989949751</v>
      </c>
      <c r="Z201" s="1049">
        <f t="shared" si="751"/>
        <v>0</v>
      </c>
      <c r="AA201" s="1048">
        <f t="shared" si="751"/>
        <v>0</v>
      </c>
      <c r="AB201" s="1859">
        <f t="shared" si="751"/>
        <v>0</v>
      </c>
      <c r="AC201" s="1048">
        <f t="shared" si="751"/>
        <v>0</v>
      </c>
      <c r="AD201" s="1275">
        <f t="shared" si="751"/>
        <v>0</v>
      </c>
      <c r="AE201" s="1049">
        <f t="shared" si="751"/>
        <v>0</v>
      </c>
      <c r="AF201" s="1275">
        <f t="shared" si="751"/>
        <v>0</v>
      </c>
      <c r="AG201" s="1245">
        <f t="shared" si="751"/>
        <v>0</v>
      </c>
      <c r="AH201" s="1049">
        <f t="shared" si="751"/>
        <v>0</v>
      </c>
      <c r="AI201" s="1048">
        <f t="shared" si="751"/>
        <v>0</v>
      </c>
      <c r="AJ201" s="1048">
        <f t="shared" si="751"/>
        <v>0</v>
      </c>
      <c r="AK201" s="1050"/>
      <c r="AL201" s="1051"/>
      <c r="AM201" s="1051"/>
      <c r="AN201" s="1052">
        <f>(AN23+AN17+AN11)/$P211</f>
        <v>0</v>
      </c>
      <c r="AO201" s="1053">
        <f>(AO23+AO17+AO11)/$P211</f>
        <v>0</v>
      </c>
      <c r="AP201" s="1054"/>
      <c r="AQ201" s="1055"/>
      <c r="AR201" s="1051"/>
      <c r="AS201" s="1051"/>
      <c r="AT201" s="1051"/>
      <c r="AU201" s="1051"/>
      <c r="AV201" s="1051"/>
      <c r="AW201" s="1051"/>
      <c r="AX201" s="1051"/>
      <c r="AY201" s="1051"/>
      <c r="AZ201" s="1054"/>
      <c r="BA201" s="1312"/>
      <c r="BB201" s="1056"/>
      <c r="BC201" s="1047"/>
    </row>
    <row r="202" spans="1:55" ht="26.25" customHeight="1" thickBot="1">
      <c r="A202" s="2618" t="s">
        <v>231</v>
      </c>
      <c r="B202" s="2619"/>
      <c r="C202" s="2619"/>
      <c r="D202" s="2619"/>
      <c r="E202" s="2619"/>
      <c r="F202" s="2619"/>
      <c r="G202" s="2619"/>
      <c r="H202" s="1275">
        <f>H206+H207+H208</f>
        <v>0.36432160804020103</v>
      </c>
      <c r="I202" s="1049">
        <f t="shared" ref="I202:AJ202" si="752">I206+I207+I208</f>
        <v>0.42954355108877723</v>
      </c>
      <c r="J202" s="1048">
        <f t="shared" si="752"/>
        <v>0.54784338358458962</v>
      </c>
      <c r="K202" s="1048">
        <f t="shared" si="752"/>
        <v>0.66677135678391963</v>
      </c>
      <c r="L202" s="1048">
        <f t="shared" si="752"/>
        <v>0.32663316582914576</v>
      </c>
      <c r="M202" s="1048">
        <f t="shared" si="752"/>
        <v>0.314070351758794</v>
      </c>
      <c r="N202" s="1799">
        <f t="shared" si="752"/>
        <v>0.37688442211055279</v>
      </c>
      <c r="O202" s="1049">
        <f t="shared" si="752"/>
        <v>0.35804020100502515</v>
      </c>
      <c r="P202" s="1048">
        <f t="shared" si="752"/>
        <v>0.41457286432160806</v>
      </c>
      <c r="Q202" s="1048">
        <f>Q206+Q207+Q208</f>
        <v>0.28894472361809043</v>
      </c>
      <c r="R202" s="1859">
        <f t="shared" si="752"/>
        <v>0.34547738693467339</v>
      </c>
      <c r="S202" s="1860">
        <f t="shared" si="752"/>
        <v>0.33919597989949751</v>
      </c>
      <c r="T202" s="1049">
        <f t="shared" si="752"/>
        <v>0.2770100502512563</v>
      </c>
      <c r="U202" s="1048">
        <f t="shared" si="752"/>
        <v>0.23241206030150754</v>
      </c>
      <c r="V202" s="1048">
        <f>V206+V207+V208</f>
        <v>6.2814070351758788E-2</v>
      </c>
      <c r="W202" s="1859">
        <f t="shared" si="752"/>
        <v>0.22613065326633164</v>
      </c>
      <c r="X202" s="1048">
        <f t="shared" si="752"/>
        <v>0.27010050251256279</v>
      </c>
      <c r="Y202" s="1275">
        <f t="shared" si="752"/>
        <v>0.44105946398659968</v>
      </c>
      <c r="Z202" s="1049">
        <f t="shared" si="752"/>
        <v>0.47822445561139026</v>
      </c>
      <c r="AA202" s="1048">
        <f t="shared" si="752"/>
        <v>0.27638190954773867</v>
      </c>
      <c r="AB202" s="1859">
        <f t="shared" si="752"/>
        <v>0.26381909547738691</v>
      </c>
      <c r="AC202" s="1048">
        <f t="shared" si="752"/>
        <v>0</v>
      </c>
      <c r="AD202" s="1275">
        <f t="shared" si="752"/>
        <v>0</v>
      </c>
      <c r="AE202" s="1049">
        <f t="shared" si="752"/>
        <v>0</v>
      </c>
      <c r="AF202" s="1275">
        <f t="shared" si="752"/>
        <v>0</v>
      </c>
      <c r="AG202" s="1245">
        <f t="shared" si="752"/>
        <v>0</v>
      </c>
      <c r="AH202" s="1049">
        <f t="shared" si="752"/>
        <v>0</v>
      </c>
      <c r="AI202" s="1048">
        <f t="shared" si="752"/>
        <v>0</v>
      </c>
      <c r="AJ202" s="1048">
        <f t="shared" si="752"/>
        <v>0</v>
      </c>
      <c r="AK202" s="1050"/>
      <c r="AL202" s="1050" t="e">
        <f>AL101/$P$214+AL107/$P$214+AL85/$P$215</f>
        <v>#DIV/0!</v>
      </c>
      <c r="AM202" s="1050"/>
      <c r="AN202" s="1058"/>
      <c r="AO202" s="1059"/>
      <c r="AP202" s="1049"/>
      <c r="AQ202" s="1057"/>
      <c r="AR202" s="1050" t="e">
        <f t="shared" ref="AR202:AZ202" si="753">AR94/$P$214+AR107/$P$214+AR85/$P$215</f>
        <v>#DIV/0!</v>
      </c>
      <c r="AS202" s="1060" t="e">
        <f t="shared" si="753"/>
        <v>#DIV/0!</v>
      </c>
      <c r="AT202" s="1050" t="e">
        <f t="shared" si="753"/>
        <v>#DIV/0!</v>
      </c>
      <c r="AU202" s="1060" t="e">
        <f t="shared" si="753"/>
        <v>#DIV/0!</v>
      </c>
      <c r="AV202" s="1060" t="e">
        <f t="shared" si="753"/>
        <v>#DIV/0!</v>
      </c>
      <c r="AW202" s="1060" t="e">
        <f t="shared" si="753"/>
        <v>#DIV/0!</v>
      </c>
      <c r="AX202" s="1060" t="e">
        <f t="shared" si="753"/>
        <v>#DIV/0!</v>
      </c>
      <c r="AY202" s="1060" t="e">
        <f t="shared" si="753"/>
        <v>#DIV/0!</v>
      </c>
      <c r="AZ202" s="1060" t="e">
        <f t="shared" si="753"/>
        <v>#DIV/0!</v>
      </c>
      <c r="BA202" s="1313"/>
      <c r="BB202" s="1050" t="e">
        <f>BB94/$P$214+BB107/$P$214+BB85/$P$215</f>
        <v>#DIV/0!</v>
      </c>
      <c r="BC202" s="1047"/>
    </row>
    <row r="203" spans="1:55" ht="26.25" customHeight="1" thickBot="1">
      <c r="A203" s="2620" t="s">
        <v>228</v>
      </c>
      <c r="B203" s="2621"/>
      <c r="C203" s="2621"/>
      <c r="D203" s="2621"/>
      <c r="E203" s="2621"/>
      <c r="F203" s="2621"/>
      <c r="G203" s="2622"/>
      <c r="H203" s="1043">
        <f t="shared" ref="H203:AG203" si="754">H209/$E$215</f>
        <v>0.44472361809045224</v>
      </c>
      <c r="I203" s="1061">
        <f>I209/$E$215</f>
        <v>0.44472361809045224</v>
      </c>
      <c r="J203" s="1061">
        <f t="shared" si="754"/>
        <v>0.58040201005025127</v>
      </c>
      <c r="K203" s="1061">
        <f t="shared" si="754"/>
        <v>0.4899497487437186</v>
      </c>
      <c r="L203" s="1061">
        <f t="shared" si="754"/>
        <v>0.4899497487437186</v>
      </c>
      <c r="M203" s="1061">
        <f t="shared" si="754"/>
        <v>0.4899497487437186</v>
      </c>
      <c r="N203" s="1061">
        <f t="shared" si="754"/>
        <v>0.4899497487437186</v>
      </c>
      <c r="O203" s="1061">
        <f t="shared" si="754"/>
        <v>0.4899497487437186</v>
      </c>
      <c r="P203" s="1061">
        <f t="shared" si="754"/>
        <v>0.4899497487437186</v>
      </c>
      <c r="Q203" s="1061">
        <f t="shared" si="754"/>
        <v>0.4899497487437186</v>
      </c>
      <c r="R203" s="1061">
        <f t="shared" si="754"/>
        <v>0.4899497487437186</v>
      </c>
      <c r="S203" s="1061">
        <f t="shared" si="754"/>
        <v>0.4899497487437186</v>
      </c>
      <c r="T203" s="1061">
        <f t="shared" si="754"/>
        <v>0.35427135678391958</v>
      </c>
      <c r="U203" s="1061">
        <f t="shared" si="754"/>
        <v>0.31281407035175879</v>
      </c>
      <c r="V203" s="1061">
        <f t="shared" si="754"/>
        <v>0.41457286432160806</v>
      </c>
      <c r="W203" s="1061">
        <f t="shared" si="754"/>
        <v>0.39949748743718594</v>
      </c>
      <c r="X203" s="1061">
        <f t="shared" si="754"/>
        <v>0.30150753768844218</v>
      </c>
      <c r="Y203" s="1061">
        <f t="shared" si="754"/>
        <v>0.30150753768844218</v>
      </c>
      <c r="Z203" s="1061">
        <f t="shared" si="754"/>
        <v>0.30150753768844218</v>
      </c>
      <c r="AA203" s="1061">
        <f t="shared" si="754"/>
        <v>0.30150753768844218</v>
      </c>
      <c r="AB203" s="1061">
        <f t="shared" si="754"/>
        <v>0.37688442211055279</v>
      </c>
      <c r="AC203" s="1061">
        <f t="shared" si="754"/>
        <v>0.45979899497487436</v>
      </c>
      <c r="AD203" s="1061">
        <f t="shared" si="754"/>
        <v>0</v>
      </c>
      <c r="AE203" s="1061">
        <f t="shared" si="754"/>
        <v>0</v>
      </c>
      <c r="AF203" s="1045">
        <f t="shared" si="754"/>
        <v>0</v>
      </c>
      <c r="AG203" s="1351">
        <f t="shared" si="754"/>
        <v>0</v>
      </c>
      <c r="AH203" s="1043"/>
      <c r="AI203" s="1062"/>
      <c r="AJ203" s="1043"/>
      <c r="AK203" s="1061"/>
      <c r="AL203" s="1044"/>
      <c r="AM203" s="1042"/>
      <c r="AN203" s="1062"/>
      <c r="AO203" s="1062"/>
      <c r="AP203" s="1042"/>
      <c r="AQ203" s="1043"/>
      <c r="AR203" s="1045"/>
      <c r="AS203" s="1043"/>
      <c r="AT203" s="1044"/>
      <c r="AU203" s="1042"/>
      <c r="AV203" s="1063"/>
      <c r="AW203" s="1042"/>
      <c r="AX203" s="1042"/>
      <c r="AY203" s="1042"/>
      <c r="AZ203" s="1043"/>
      <c r="BA203" s="1045"/>
      <c r="BB203" s="1046"/>
      <c r="BC203" s="1047"/>
    </row>
    <row r="204" spans="1:55" ht="24.75" customHeight="1" thickTop="1" thickBot="1">
      <c r="A204" s="2610" t="s">
        <v>1</v>
      </c>
      <c r="B204" s="2611"/>
      <c r="C204" s="2611"/>
      <c r="D204" s="2611"/>
      <c r="E204" s="2611"/>
      <c r="F204" s="2611"/>
      <c r="G204" s="2612"/>
      <c r="H204" s="1043">
        <f t="shared" ref="H204:AG204" si="755">H210/$E$215</f>
        <v>0</v>
      </c>
      <c r="I204" s="1061">
        <f t="shared" si="755"/>
        <v>0</v>
      </c>
      <c r="J204" s="1061">
        <f t="shared" si="755"/>
        <v>0</v>
      </c>
      <c r="K204" s="1061">
        <f t="shared" si="755"/>
        <v>0</v>
      </c>
      <c r="L204" s="1061">
        <f t="shared" si="755"/>
        <v>0</v>
      </c>
      <c r="M204" s="1061">
        <f t="shared" si="755"/>
        <v>0</v>
      </c>
      <c r="N204" s="1061">
        <f t="shared" si="755"/>
        <v>6.7001675041876048E-3</v>
      </c>
      <c r="O204" s="1061">
        <f t="shared" si="755"/>
        <v>0</v>
      </c>
      <c r="P204" s="1061">
        <f t="shared" si="755"/>
        <v>0</v>
      </c>
      <c r="Q204" s="1061">
        <f t="shared" si="755"/>
        <v>0</v>
      </c>
      <c r="R204" s="1061">
        <f t="shared" si="755"/>
        <v>0</v>
      </c>
      <c r="S204" s="1061">
        <f t="shared" si="755"/>
        <v>0</v>
      </c>
      <c r="T204" s="1061">
        <f t="shared" si="755"/>
        <v>1.675041876046901E-2</v>
      </c>
      <c r="U204" s="1061">
        <f t="shared" si="755"/>
        <v>0.11725293132328309</v>
      </c>
      <c r="V204" s="1061">
        <f t="shared" si="755"/>
        <v>0.11725293132328309</v>
      </c>
      <c r="W204" s="1061">
        <f t="shared" si="755"/>
        <v>9.7152428810720268E-2</v>
      </c>
      <c r="X204" s="1061">
        <f t="shared" si="755"/>
        <v>0.17085427135678391</v>
      </c>
      <c r="Y204" s="1061">
        <f t="shared" si="755"/>
        <v>0.16750418760469013</v>
      </c>
      <c r="Z204" s="1061">
        <f t="shared" si="755"/>
        <v>0.16750418760469013</v>
      </c>
      <c r="AA204" s="1061">
        <f t="shared" si="755"/>
        <v>0.16750418760469013</v>
      </c>
      <c r="AB204" s="1061">
        <f t="shared" si="755"/>
        <v>0.11725293132328309</v>
      </c>
      <c r="AC204" s="1061">
        <f t="shared" si="755"/>
        <v>0.10050251256281408</v>
      </c>
      <c r="AD204" s="1061">
        <f t="shared" si="755"/>
        <v>0</v>
      </c>
      <c r="AE204" s="1061">
        <f t="shared" si="755"/>
        <v>0</v>
      </c>
      <c r="AF204" s="1045">
        <f t="shared" si="755"/>
        <v>0</v>
      </c>
      <c r="AG204" s="1351">
        <f t="shared" si="755"/>
        <v>0</v>
      </c>
      <c r="AH204" s="1066"/>
      <c r="AI204" s="1067"/>
      <c r="AJ204" s="1066"/>
      <c r="AK204" s="1064"/>
      <c r="AL204" s="1065"/>
      <c r="AM204" s="1066"/>
      <c r="AN204" s="1067"/>
      <c r="AO204" s="1067"/>
      <c r="AP204" s="1064"/>
      <c r="AQ204" s="1064"/>
      <c r="AR204" s="1067"/>
      <c r="AS204" s="1066"/>
      <c r="AT204" s="1065"/>
      <c r="AU204" s="1066"/>
      <c r="AV204" s="1068"/>
      <c r="AW204" s="1067"/>
      <c r="AX204" s="1069"/>
      <c r="AY204" s="1069"/>
      <c r="AZ204" s="1066"/>
      <c r="BA204" s="1067"/>
      <c r="BB204" s="1070"/>
      <c r="BC204" s="1071"/>
    </row>
    <row r="205" spans="1:55" ht="24.75" customHeight="1" thickTop="1" thickBot="1">
      <c r="A205" s="2610" t="s">
        <v>0</v>
      </c>
      <c r="B205" s="2611"/>
      <c r="C205" s="2611"/>
      <c r="D205" s="2611"/>
      <c r="E205" s="2611"/>
      <c r="F205" s="2611"/>
      <c r="G205" s="2612"/>
      <c r="H205" s="1043">
        <f t="shared" ref="H205:AG205" si="756">H211/$E$215</f>
        <v>0</v>
      </c>
      <c r="I205" s="1061">
        <f t="shared" si="756"/>
        <v>0</v>
      </c>
      <c r="J205" s="1061">
        <f t="shared" si="756"/>
        <v>0</v>
      </c>
      <c r="K205" s="1061">
        <f t="shared" si="756"/>
        <v>0.310929648241206</v>
      </c>
      <c r="L205" s="1061">
        <f t="shared" si="756"/>
        <v>0.34861809045226133</v>
      </c>
      <c r="M205" s="1061">
        <f t="shared" si="756"/>
        <v>0.33919597989949751</v>
      </c>
      <c r="N205" s="1061">
        <f t="shared" si="756"/>
        <v>0.33919597989949751</v>
      </c>
      <c r="O205" s="1061">
        <f t="shared" si="756"/>
        <v>0.34861809045226133</v>
      </c>
      <c r="P205" s="1061">
        <f t="shared" si="756"/>
        <v>0.34861809045226133</v>
      </c>
      <c r="Q205" s="1061">
        <f t="shared" si="756"/>
        <v>0.33919597989949751</v>
      </c>
      <c r="R205" s="1061">
        <f t="shared" si="756"/>
        <v>0.32035175879396988</v>
      </c>
      <c r="S205" s="1061">
        <f t="shared" si="756"/>
        <v>0.33919597989949751</v>
      </c>
      <c r="T205" s="1061">
        <f t="shared" si="756"/>
        <v>0.34861809045226133</v>
      </c>
      <c r="U205" s="1061">
        <f t="shared" si="756"/>
        <v>0.33919597989949751</v>
      </c>
      <c r="V205" s="1061">
        <f t="shared" si="756"/>
        <v>0.34861809045226133</v>
      </c>
      <c r="W205" s="1061">
        <f t="shared" si="756"/>
        <v>0.34861809045226133</v>
      </c>
      <c r="X205" s="1061">
        <f t="shared" si="756"/>
        <v>0.34861809045226133</v>
      </c>
      <c r="Y205" s="1061">
        <f t="shared" si="756"/>
        <v>0.33919597989949751</v>
      </c>
      <c r="Z205" s="1061">
        <f t="shared" si="756"/>
        <v>0</v>
      </c>
      <c r="AA205" s="1061">
        <f t="shared" si="756"/>
        <v>0</v>
      </c>
      <c r="AB205" s="1061">
        <f t="shared" si="756"/>
        <v>0</v>
      </c>
      <c r="AC205" s="1061">
        <f t="shared" si="756"/>
        <v>0</v>
      </c>
      <c r="AD205" s="1061">
        <f t="shared" si="756"/>
        <v>0</v>
      </c>
      <c r="AE205" s="1061">
        <f t="shared" si="756"/>
        <v>0</v>
      </c>
      <c r="AF205" s="1045">
        <f t="shared" si="756"/>
        <v>0</v>
      </c>
      <c r="AG205" s="1351">
        <f t="shared" si="756"/>
        <v>0</v>
      </c>
      <c r="AH205" s="1066"/>
      <c r="AI205" s="1067"/>
      <c r="AJ205" s="1066"/>
      <c r="AK205" s="1067"/>
      <c r="AL205" s="1066"/>
      <c r="AM205" s="1064"/>
      <c r="AN205" s="1067"/>
      <c r="AO205" s="1067"/>
      <c r="AP205" s="1064"/>
      <c r="AQ205" s="1064"/>
      <c r="AR205" s="1067"/>
      <c r="AS205" s="1066"/>
      <c r="AT205" s="1065"/>
      <c r="AU205" s="1066"/>
      <c r="AV205" s="1068"/>
      <c r="AW205" s="1067"/>
      <c r="AX205" s="1069"/>
      <c r="AY205" s="1069"/>
      <c r="AZ205" s="1066"/>
      <c r="BA205" s="1067"/>
      <c r="BB205" s="1071"/>
      <c r="BC205" s="1071"/>
    </row>
    <row r="206" spans="1:55" ht="24.75" customHeight="1" thickTop="1" thickBot="1">
      <c r="A206" s="2610" t="s">
        <v>235</v>
      </c>
      <c r="B206" s="2611"/>
      <c r="C206" s="2611"/>
      <c r="D206" s="2611"/>
      <c r="E206" s="2611"/>
      <c r="F206" s="2611"/>
      <c r="G206" s="2612"/>
      <c r="H206" s="1043">
        <f t="shared" ref="H206:AG206" si="757">H212/$E$215</f>
        <v>0</v>
      </c>
      <c r="I206" s="1061">
        <f t="shared" si="757"/>
        <v>0</v>
      </c>
      <c r="J206" s="1061">
        <f t="shared" si="757"/>
        <v>0</v>
      </c>
      <c r="K206" s="1061">
        <f t="shared" si="757"/>
        <v>0</v>
      </c>
      <c r="L206" s="1061">
        <f t="shared" si="757"/>
        <v>0</v>
      </c>
      <c r="M206" s="1061">
        <f t="shared" si="757"/>
        <v>0</v>
      </c>
      <c r="N206" s="1061">
        <f t="shared" si="757"/>
        <v>0</v>
      </c>
      <c r="O206" s="1061">
        <f t="shared" si="757"/>
        <v>0</v>
      </c>
      <c r="P206" s="1061">
        <f t="shared" si="757"/>
        <v>6.2814070351758788E-2</v>
      </c>
      <c r="Q206" s="1061">
        <f t="shared" si="757"/>
        <v>0</v>
      </c>
      <c r="R206" s="1061">
        <f t="shared" si="757"/>
        <v>0</v>
      </c>
      <c r="S206" s="1061">
        <f t="shared" si="757"/>
        <v>0</v>
      </c>
      <c r="T206" s="1061">
        <f t="shared" si="757"/>
        <v>0</v>
      </c>
      <c r="U206" s="1061">
        <f t="shared" si="757"/>
        <v>0</v>
      </c>
      <c r="V206" s="1061">
        <f>V212/$E$215</f>
        <v>0</v>
      </c>
      <c r="W206" s="1061">
        <f t="shared" si="757"/>
        <v>7.5376884422110546E-2</v>
      </c>
      <c r="X206" s="1061">
        <f t="shared" si="757"/>
        <v>0</v>
      </c>
      <c r="Y206" s="1061">
        <f t="shared" si="757"/>
        <v>0</v>
      </c>
      <c r="Z206" s="1061">
        <f t="shared" si="757"/>
        <v>0</v>
      </c>
      <c r="AA206" s="1061">
        <f t="shared" si="757"/>
        <v>0</v>
      </c>
      <c r="AB206" s="1061">
        <f t="shared" si="757"/>
        <v>0</v>
      </c>
      <c r="AC206" s="1061">
        <f t="shared" si="757"/>
        <v>0</v>
      </c>
      <c r="AD206" s="1061">
        <f t="shared" si="757"/>
        <v>0</v>
      </c>
      <c r="AE206" s="1061">
        <f t="shared" si="757"/>
        <v>0</v>
      </c>
      <c r="AF206" s="1045">
        <f t="shared" si="757"/>
        <v>0</v>
      </c>
      <c r="AG206" s="1351">
        <f t="shared" si="757"/>
        <v>0</v>
      </c>
      <c r="AH206" s="1043">
        <f>AH212/$E$215</f>
        <v>0</v>
      </c>
      <c r="AI206" s="1072"/>
      <c r="AJ206" s="1075"/>
      <c r="AK206" s="1072"/>
      <c r="AL206" s="1075"/>
      <c r="AM206" s="1073"/>
      <c r="AN206" s="1072"/>
      <c r="AO206" s="1072"/>
      <c r="AP206" s="1073"/>
      <c r="AQ206" s="1073"/>
      <c r="AR206" s="1072"/>
      <c r="AS206" s="1075"/>
      <c r="AT206" s="1074"/>
      <c r="AU206" s="1075"/>
      <c r="AV206" s="1073"/>
      <c r="AW206" s="1072"/>
      <c r="AX206" s="1076"/>
      <c r="AY206" s="1076"/>
      <c r="AZ206" s="1075"/>
      <c r="BA206" s="1072"/>
      <c r="BB206" s="1077"/>
      <c r="BC206" s="1071"/>
    </row>
    <row r="207" spans="1:55" ht="24.75" customHeight="1" thickTop="1" thickBot="1">
      <c r="A207" s="2610" t="s">
        <v>234</v>
      </c>
      <c r="B207" s="2611"/>
      <c r="C207" s="2611"/>
      <c r="D207" s="2611"/>
      <c r="E207" s="2611"/>
      <c r="F207" s="2611"/>
      <c r="G207" s="2612"/>
      <c r="H207" s="1043">
        <f>H213/$E$215</f>
        <v>0.36432160804020103</v>
      </c>
      <c r="I207" s="1061">
        <f t="shared" ref="I207:AI207" si="758">I213/$E$215</f>
        <v>0.33291457286432163</v>
      </c>
      <c r="J207" s="1061">
        <f t="shared" si="758"/>
        <v>0.37688442211055279</v>
      </c>
      <c r="K207" s="1061">
        <f t="shared" si="758"/>
        <v>0.37688442211055279</v>
      </c>
      <c r="L207" s="1061">
        <f t="shared" si="758"/>
        <v>0.32663316582914576</v>
      </c>
      <c r="M207" s="1061">
        <f t="shared" si="758"/>
        <v>0.314070351758794</v>
      </c>
      <c r="N207" s="1061">
        <f t="shared" si="758"/>
        <v>0.37688442211055279</v>
      </c>
      <c r="O207" s="1061">
        <f t="shared" si="758"/>
        <v>0.35804020100502515</v>
      </c>
      <c r="P207" s="1061">
        <f t="shared" si="758"/>
        <v>0.35175879396984927</v>
      </c>
      <c r="Q207" s="1061">
        <f t="shared" si="758"/>
        <v>0.28894472361809043</v>
      </c>
      <c r="R207" s="1061">
        <f t="shared" si="758"/>
        <v>0.34547738693467339</v>
      </c>
      <c r="S207" s="1061">
        <f t="shared" si="758"/>
        <v>0.33919597989949751</v>
      </c>
      <c r="T207" s="1061">
        <f t="shared" si="758"/>
        <v>0.23241206030150754</v>
      </c>
      <c r="U207" s="1061">
        <f t="shared" si="758"/>
        <v>0.23241206030150754</v>
      </c>
      <c r="V207" s="1061">
        <f>V213/$E$215</f>
        <v>6.2814070351758788E-2</v>
      </c>
      <c r="W207" s="1061">
        <f t="shared" si="758"/>
        <v>0.15075376884422109</v>
      </c>
      <c r="X207" s="1061">
        <f t="shared" si="758"/>
        <v>0.27010050251256279</v>
      </c>
      <c r="Y207" s="1061">
        <f t="shared" si="758"/>
        <v>0.27010050251256279</v>
      </c>
      <c r="Z207" s="1061">
        <f t="shared" si="758"/>
        <v>0.27010050251256279</v>
      </c>
      <c r="AA207" s="1061">
        <f t="shared" si="758"/>
        <v>0.27638190954773867</v>
      </c>
      <c r="AB207" s="1061">
        <f t="shared" si="758"/>
        <v>0.26381909547738691</v>
      </c>
      <c r="AC207" s="1061">
        <f t="shared" si="758"/>
        <v>0</v>
      </c>
      <c r="AD207" s="1061">
        <f t="shared" si="758"/>
        <v>0</v>
      </c>
      <c r="AE207" s="1061">
        <f t="shared" si="758"/>
        <v>0</v>
      </c>
      <c r="AF207" s="1045">
        <f t="shared" si="758"/>
        <v>0</v>
      </c>
      <c r="AG207" s="1351">
        <f t="shared" si="758"/>
        <v>0</v>
      </c>
      <c r="AH207" s="1043">
        <f t="shared" si="758"/>
        <v>0</v>
      </c>
      <c r="AI207" s="1061">
        <f t="shared" si="758"/>
        <v>0</v>
      </c>
      <c r="AJ207" s="1075"/>
      <c r="AK207" s="1072"/>
      <c r="AL207" s="1075"/>
      <c r="AM207" s="1073"/>
      <c r="AN207" s="1072"/>
      <c r="AO207" s="1072"/>
      <c r="AP207" s="1073"/>
      <c r="AQ207" s="1073"/>
      <c r="AR207" s="1072"/>
      <c r="AS207" s="1075"/>
      <c r="AT207" s="1074"/>
      <c r="AU207" s="1075"/>
      <c r="AV207" s="1073"/>
      <c r="AW207" s="1072"/>
      <c r="AX207" s="1076"/>
      <c r="AY207" s="1076"/>
      <c r="AZ207" s="1075"/>
      <c r="BA207" s="1072"/>
      <c r="BB207" s="1077"/>
      <c r="BC207" s="1071"/>
    </row>
    <row r="208" spans="1:55" ht="24.75" customHeight="1" thickTop="1" thickBot="1">
      <c r="A208" s="2610" t="s">
        <v>229</v>
      </c>
      <c r="B208" s="2611"/>
      <c r="C208" s="2611"/>
      <c r="D208" s="2611"/>
      <c r="E208" s="2611"/>
      <c r="F208" s="2611"/>
      <c r="G208" s="2612"/>
      <c r="H208" s="1043">
        <f>H214/$E$215</f>
        <v>0</v>
      </c>
      <c r="I208" s="1061">
        <f t="shared" ref="I208:AS208" si="759">I214/$E$215</f>
        <v>9.6628978224455611E-2</v>
      </c>
      <c r="J208" s="1061">
        <f t="shared" si="759"/>
        <v>0.17095896147403686</v>
      </c>
      <c r="K208" s="1061">
        <f t="shared" si="759"/>
        <v>0.28988693467336685</v>
      </c>
      <c r="L208" s="1061">
        <f t="shared" si="759"/>
        <v>0</v>
      </c>
      <c r="M208" s="1061">
        <f t="shared" si="759"/>
        <v>0</v>
      </c>
      <c r="N208" s="1061">
        <f t="shared" si="759"/>
        <v>0</v>
      </c>
      <c r="O208" s="1061">
        <f t="shared" si="759"/>
        <v>0</v>
      </c>
      <c r="P208" s="1061">
        <f t="shared" si="759"/>
        <v>0</v>
      </c>
      <c r="Q208" s="1061">
        <f t="shared" si="759"/>
        <v>0</v>
      </c>
      <c r="R208" s="1061">
        <f t="shared" si="759"/>
        <v>0</v>
      </c>
      <c r="S208" s="1061">
        <f t="shared" si="759"/>
        <v>0</v>
      </c>
      <c r="T208" s="1061">
        <f t="shared" si="759"/>
        <v>4.4597989949748743E-2</v>
      </c>
      <c r="U208" s="1061">
        <f t="shared" si="759"/>
        <v>0</v>
      </c>
      <c r="V208" s="1061">
        <f t="shared" si="759"/>
        <v>0</v>
      </c>
      <c r="W208" s="1061">
        <f t="shared" si="759"/>
        <v>0</v>
      </c>
      <c r="X208" s="1061">
        <f t="shared" si="759"/>
        <v>0</v>
      </c>
      <c r="Y208" s="1061">
        <f t="shared" si="759"/>
        <v>0.17095896147403686</v>
      </c>
      <c r="Z208" s="1061">
        <f t="shared" si="759"/>
        <v>0.20812395309882747</v>
      </c>
      <c r="AA208" s="1061">
        <f t="shared" si="759"/>
        <v>0</v>
      </c>
      <c r="AB208" s="1061">
        <f t="shared" si="759"/>
        <v>0</v>
      </c>
      <c r="AC208" s="1061">
        <f t="shared" si="759"/>
        <v>0</v>
      </c>
      <c r="AD208" s="1061">
        <f t="shared" si="759"/>
        <v>0</v>
      </c>
      <c r="AE208" s="1061">
        <f t="shared" si="759"/>
        <v>0</v>
      </c>
      <c r="AF208" s="1045">
        <f t="shared" si="759"/>
        <v>0</v>
      </c>
      <c r="AG208" s="1351">
        <f t="shared" si="759"/>
        <v>0</v>
      </c>
      <c r="AH208" s="1043">
        <f t="shared" si="759"/>
        <v>0</v>
      </c>
      <c r="AI208" s="1061">
        <f t="shared" si="759"/>
        <v>0</v>
      </c>
      <c r="AJ208" s="1061">
        <f t="shared" si="759"/>
        <v>0</v>
      </c>
      <c r="AK208" s="1061">
        <f t="shared" si="759"/>
        <v>0</v>
      </c>
      <c r="AL208" s="1061">
        <f t="shared" si="759"/>
        <v>0</v>
      </c>
      <c r="AM208" s="1061">
        <f t="shared" si="759"/>
        <v>0</v>
      </c>
      <c r="AN208" s="1061">
        <f t="shared" si="759"/>
        <v>0</v>
      </c>
      <c r="AO208" s="1061">
        <f t="shared" si="759"/>
        <v>0</v>
      </c>
      <c r="AP208" s="1061">
        <f t="shared" si="759"/>
        <v>0</v>
      </c>
      <c r="AQ208" s="1061">
        <f t="shared" si="759"/>
        <v>0</v>
      </c>
      <c r="AR208" s="1061">
        <f t="shared" si="759"/>
        <v>0</v>
      </c>
      <c r="AS208" s="1061">
        <f t="shared" si="759"/>
        <v>0</v>
      </c>
    </row>
    <row r="209" spans="1:35" ht="24.75" customHeight="1" thickTop="1" thickBot="1">
      <c r="A209" s="2613" t="s">
        <v>227</v>
      </c>
      <c r="B209" s="2614"/>
      <c r="C209" s="2614"/>
      <c r="D209" s="2614"/>
      <c r="E209" s="2614"/>
      <c r="F209" s="2614"/>
      <c r="G209" s="2615"/>
      <c r="H209" s="1079">
        <f>$I$215*H11</f>
        <v>21240</v>
      </c>
      <c r="I209" s="1078">
        <f>$I$215*I11</f>
        <v>21240</v>
      </c>
      <c r="J209" s="1078">
        <f>$I$215*J11</f>
        <v>27720</v>
      </c>
      <c r="K209" s="1078">
        <f>$I$215*K11</f>
        <v>23400</v>
      </c>
      <c r="L209" s="1078">
        <f t="shared" ref="L209:AI209" si="760">$I$215*(L11+L73)</f>
        <v>23400</v>
      </c>
      <c r="M209" s="1078">
        <f t="shared" si="760"/>
        <v>23400</v>
      </c>
      <c r="N209" s="1078">
        <f t="shared" si="760"/>
        <v>23400</v>
      </c>
      <c r="O209" s="1078">
        <f t="shared" si="760"/>
        <v>23400</v>
      </c>
      <c r="P209" s="1078">
        <f t="shared" si="760"/>
        <v>23400</v>
      </c>
      <c r="Q209" s="1078">
        <f t="shared" si="760"/>
        <v>23400</v>
      </c>
      <c r="R209" s="1078">
        <f t="shared" si="760"/>
        <v>23400</v>
      </c>
      <c r="S209" s="1078">
        <f t="shared" si="760"/>
        <v>23400</v>
      </c>
      <c r="T209" s="1078">
        <f t="shared" si="760"/>
        <v>16920</v>
      </c>
      <c r="U209" s="1078">
        <f t="shared" si="760"/>
        <v>14940</v>
      </c>
      <c r="V209" s="1078">
        <f t="shared" si="760"/>
        <v>19800</v>
      </c>
      <c r="W209" s="1078">
        <f t="shared" si="760"/>
        <v>19080</v>
      </c>
      <c r="X209" s="1078">
        <f t="shared" si="760"/>
        <v>14400</v>
      </c>
      <c r="Y209" s="1078">
        <f t="shared" si="760"/>
        <v>14400</v>
      </c>
      <c r="Z209" s="1078">
        <f t="shared" si="760"/>
        <v>14400</v>
      </c>
      <c r="AA209" s="1078">
        <f t="shared" si="760"/>
        <v>14400</v>
      </c>
      <c r="AB209" s="1078">
        <f t="shared" si="760"/>
        <v>18000</v>
      </c>
      <c r="AC209" s="1078">
        <f t="shared" si="760"/>
        <v>21960</v>
      </c>
      <c r="AD209" s="1078">
        <f t="shared" si="760"/>
        <v>0</v>
      </c>
      <c r="AE209" s="1078">
        <f t="shared" si="760"/>
        <v>0</v>
      </c>
      <c r="AF209" s="1078">
        <f t="shared" si="760"/>
        <v>0</v>
      </c>
      <c r="AG209" s="1352">
        <f t="shared" si="760"/>
        <v>0</v>
      </c>
      <c r="AH209" s="1079">
        <f t="shared" si="760"/>
        <v>0</v>
      </c>
      <c r="AI209" s="1078">
        <f t="shared" si="760"/>
        <v>0</v>
      </c>
    </row>
    <row r="210" spans="1:35" ht="24.75" customHeight="1" thickTop="1" thickBot="1">
      <c r="A210" s="2613" t="s">
        <v>223</v>
      </c>
      <c r="B210" s="2614"/>
      <c r="C210" s="2614"/>
      <c r="D210" s="2614"/>
      <c r="E210" s="2614"/>
      <c r="F210" s="2614"/>
      <c r="G210" s="2615"/>
      <c r="H210" s="1079"/>
      <c r="I210" s="1078"/>
      <c r="J210" s="1078"/>
      <c r="K210" s="1078"/>
      <c r="L210" s="1369"/>
      <c r="M210" s="1078">
        <f t="shared" ref="M210:AG210" si="761">$I$216*M17</f>
        <v>0</v>
      </c>
      <c r="N210" s="1078">
        <f t="shared" si="761"/>
        <v>320</v>
      </c>
      <c r="O210" s="1078">
        <f t="shared" si="761"/>
        <v>0</v>
      </c>
      <c r="P210" s="1078">
        <f t="shared" si="761"/>
        <v>0</v>
      </c>
      <c r="Q210" s="1078">
        <f t="shared" si="761"/>
        <v>0</v>
      </c>
      <c r="R210" s="1078">
        <f t="shared" si="761"/>
        <v>0</v>
      </c>
      <c r="S210" s="1078">
        <f t="shared" si="761"/>
        <v>0</v>
      </c>
      <c r="T210" s="1078">
        <f t="shared" si="761"/>
        <v>800</v>
      </c>
      <c r="U210" s="1078">
        <f t="shared" si="761"/>
        <v>5600</v>
      </c>
      <c r="V210" s="1078">
        <f t="shared" si="761"/>
        <v>5600</v>
      </c>
      <c r="W210" s="1078">
        <f t="shared" si="761"/>
        <v>4640</v>
      </c>
      <c r="X210" s="1078">
        <f t="shared" si="761"/>
        <v>8160</v>
      </c>
      <c r="Y210" s="1078">
        <f t="shared" si="761"/>
        <v>8000</v>
      </c>
      <c r="Z210" s="1078">
        <f t="shared" si="761"/>
        <v>8000</v>
      </c>
      <c r="AA210" s="1078">
        <f t="shared" si="761"/>
        <v>8000</v>
      </c>
      <c r="AB210" s="1078">
        <f t="shared" si="761"/>
        <v>5600</v>
      </c>
      <c r="AC210" s="1078">
        <f t="shared" si="761"/>
        <v>4800</v>
      </c>
      <c r="AD210" s="1078">
        <f t="shared" si="761"/>
        <v>0</v>
      </c>
      <c r="AE210" s="1078">
        <f t="shared" si="761"/>
        <v>0</v>
      </c>
      <c r="AF210" s="1078">
        <f t="shared" si="761"/>
        <v>0</v>
      </c>
      <c r="AG210" s="1352">
        <f t="shared" si="761"/>
        <v>0</v>
      </c>
    </row>
    <row r="211" spans="1:35" ht="24.75" customHeight="1" thickTop="1" thickBot="1">
      <c r="A211" s="2613" t="s">
        <v>0</v>
      </c>
      <c r="B211" s="2614"/>
      <c r="C211" s="2614"/>
      <c r="D211" s="2614"/>
      <c r="E211" s="2614"/>
      <c r="F211" s="2614"/>
      <c r="G211" s="2615"/>
      <c r="H211" s="1079"/>
      <c r="I211" s="1078"/>
      <c r="J211" s="1369"/>
      <c r="K211" s="1078">
        <f t="shared" ref="K211:Y211" si="762">$I$217*K79</f>
        <v>14850</v>
      </c>
      <c r="L211" s="1078">
        <f t="shared" si="762"/>
        <v>16650</v>
      </c>
      <c r="M211" s="1078">
        <f t="shared" si="762"/>
        <v>16200</v>
      </c>
      <c r="N211" s="1078">
        <f t="shared" si="762"/>
        <v>16200</v>
      </c>
      <c r="O211" s="1078">
        <f t="shared" si="762"/>
        <v>16650</v>
      </c>
      <c r="P211" s="1078">
        <f t="shared" si="762"/>
        <v>16650</v>
      </c>
      <c r="Q211" s="1078">
        <f t="shared" si="762"/>
        <v>16200</v>
      </c>
      <c r="R211" s="1078">
        <f t="shared" si="762"/>
        <v>15300</v>
      </c>
      <c r="S211" s="1078">
        <f t="shared" si="762"/>
        <v>16200</v>
      </c>
      <c r="T211" s="1078">
        <f t="shared" si="762"/>
        <v>16650</v>
      </c>
      <c r="U211" s="1078">
        <f t="shared" si="762"/>
        <v>16200</v>
      </c>
      <c r="V211" s="1078">
        <f t="shared" si="762"/>
        <v>16650</v>
      </c>
      <c r="W211" s="1078">
        <f t="shared" si="762"/>
        <v>16650</v>
      </c>
      <c r="X211" s="1078">
        <f t="shared" si="762"/>
        <v>16650</v>
      </c>
      <c r="Y211" s="1078">
        <f t="shared" si="762"/>
        <v>16200</v>
      </c>
      <c r="Z211" s="1078"/>
      <c r="AA211" s="1078"/>
      <c r="AB211" s="1078"/>
      <c r="AC211" s="1078"/>
      <c r="AD211" s="1078"/>
      <c r="AE211" s="1078"/>
      <c r="AF211" s="1078"/>
      <c r="AG211" s="1352"/>
    </row>
    <row r="212" spans="1:35" ht="24.75" customHeight="1" thickTop="1" thickBot="1">
      <c r="A212" s="2613" t="s">
        <v>235</v>
      </c>
      <c r="B212" s="2614"/>
      <c r="C212" s="2614"/>
      <c r="D212" s="2614"/>
      <c r="E212" s="2614"/>
      <c r="F212" s="2614"/>
      <c r="G212" s="2615"/>
      <c r="H212" s="1079"/>
      <c r="I212" s="1078"/>
      <c r="J212" s="1078">
        <f t="shared" ref="J212:V212" si="763">$I$218*J101</f>
        <v>0</v>
      </c>
      <c r="K212" s="1078">
        <f t="shared" si="763"/>
        <v>0</v>
      </c>
      <c r="L212" s="1078">
        <f t="shared" si="763"/>
        <v>0</v>
      </c>
      <c r="M212" s="1078">
        <f t="shared" si="763"/>
        <v>0</v>
      </c>
      <c r="N212" s="1078">
        <f t="shared" si="763"/>
        <v>0</v>
      </c>
      <c r="O212" s="1078">
        <f t="shared" si="763"/>
        <v>0</v>
      </c>
      <c r="P212" s="1078">
        <f t="shared" si="763"/>
        <v>3000</v>
      </c>
      <c r="Q212" s="1078">
        <f t="shared" si="763"/>
        <v>0</v>
      </c>
      <c r="R212" s="1078">
        <f t="shared" si="763"/>
        <v>0</v>
      </c>
      <c r="S212" s="1078">
        <f t="shared" si="763"/>
        <v>0</v>
      </c>
      <c r="T212" s="1078">
        <f t="shared" si="763"/>
        <v>0</v>
      </c>
      <c r="U212" s="1078">
        <f t="shared" si="763"/>
        <v>0</v>
      </c>
      <c r="V212" s="1078">
        <f t="shared" si="763"/>
        <v>0</v>
      </c>
      <c r="W212" s="1078">
        <f t="shared" ref="W212:AG212" si="764">$I$218*W101</f>
        <v>3600</v>
      </c>
      <c r="X212" s="1078">
        <f t="shared" si="764"/>
        <v>0</v>
      </c>
      <c r="Y212" s="1078">
        <f t="shared" si="764"/>
        <v>0</v>
      </c>
      <c r="Z212" s="1078">
        <f t="shared" si="764"/>
        <v>0</v>
      </c>
      <c r="AA212" s="1078">
        <f t="shared" si="764"/>
        <v>0</v>
      </c>
      <c r="AB212" s="1078">
        <f t="shared" si="764"/>
        <v>0</v>
      </c>
      <c r="AC212" s="1078">
        <f t="shared" si="764"/>
        <v>0</v>
      </c>
      <c r="AD212" s="1078">
        <f t="shared" si="764"/>
        <v>0</v>
      </c>
      <c r="AE212" s="1078">
        <f t="shared" si="764"/>
        <v>0</v>
      </c>
      <c r="AF212" s="1078">
        <f t="shared" si="764"/>
        <v>0</v>
      </c>
      <c r="AG212" s="1352">
        <f t="shared" si="764"/>
        <v>0</v>
      </c>
    </row>
    <row r="213" spans="1:35" ht="24.75" customHeight="1" thickTop="1" thickBot="1">
      <c r="A213" s="2613" t="s">
        <v>234</v>
      </c>
      <c r="B213" s="2614"/>
      <c r="C213" s="2614"/>
      <c r="D213" s="2614"/>
      <c r="E213" s="2614"/>
      <c r="F213" s="2614"/>
      <c r="G213" s="2615"/>
      <c r="H213" s="1079">
        <f t="shared" ref="H213:AH213" si="765">$I$220*H107</f>
        <v>17400</v>
      </c>
      <c r="I213" s="1078">
        <f t="shared" si="765"/>
        <v>15900</v>
      </c>
      <c r="J213" s="1078">
        <f t="shared" si="765"/>
        <v>18000</v>
      </c>
      <c r="K213" s="1078">
        <f t="shared" si="765"/>
        <v>18000</v>
      </c>
      <c r="L213" s="1078">
        <f t="shared" si="765"/>
        <v>15600</v>
      </c>
      <c r="M213" s="1078">
        <f t="shared" si="765"/>
        <v>15000</v>
      </c>
      <c r="N213" s="1078">
        <f t="shared" si="765"/>
        <v>18000</v>
      </c>
      <c r="O213" s="1078">
        <f t="shared" si="765"/>
        <v>17100</v>
      </c>
      <c r="P213" s="1078">
        <f t="shared" si="765"/>
        <v>16800</v>
      </c>
      <c r="Q213" s="1078">
        <f t="shared" si="765"/>
        <v>13800</v>
      </c>
      <c r="R213" s="1078">
        <f t="shared" si="765"/>
        <v>16500</v>
      </c>
      <c r="S213" s="1078">
        <f t="shared" si="765"/>
        <v>16200</v>
      </c>
      <c r="T213" s="1078">
        <f t="shared" si="765"/>
        <v>11100</v>
      </c>
      <c r="U213" s="1078">
        <f t="shared" si="765"/>
        <v>11100</v>
      </c>
      <c r="V213" s="1078">
        <f t="shared" si="765"/>
        <v>3000</v>
      </c>
      <c r="W213" s="1078">
        <f t="shared" si="765"/>
        <v>7200</v>
      </c>
      <c r="X213" s="1078">
        <f t="shared" si="765"/>
        <v>12900</v>
      </c>
      <c r="Y213" s="1078">
        <f t="shared" si="765"/>
        <v>12900</v>
      </c>
      <c r="Z213" s="1078">
        <f t="shared" si="765"/>
        <v>12900</v>
      </c>
      <c r="AA213" s="1078">
        <f t="shared" si="765"/>
        <v>13200</v>
      </c>
      <c r="AB213" s="1078">
        <f t="shared" si="765"/>
        <v>12600</v>
      </c>
      <c r="AC213" s="1078">
        <f t="shared" si="765"/>
        <v>0</v>
      </c>
      <c r="AD213" s="1078">
        <f t="shared" si="765"/>
        <v>0</v>
      </c>
      <c r="AE213" s="1078">
        <f t="shared" si="765"/>
        <v>0</v>
      </c>
      <c r="AF213" s="1078">
        <f t="shared" si="765"/>
        <v>0</v>
      </c>
      <c r="AG213" s="1352">
        <f t="shared" si="765"/>
        <v>0</v>
      </c>
      <c r="AH213" s="1079">
        <f t="shared" si="765"/>
        <v>0</v>
      </c>
    </row>
    <row r="214" spans="1:35" ht="24.75" customHeight="1" thickTop="1" thickBot="1">
      <c r="A214" s="2623" t="s">
        <v>229</v>
      </c>
      <c r="B214" s="2624"/>
      <c r="C214" s="2624"/>
      <c r="D214" s="2624"/>
      <c r="E214" s="2624"/>
      <c r="F214" s="2624"/>
      <c r="G214" s="2625"/>
      <c r="H214" s="1079">
        <f>$I$219*H85</f>
        <v>0</v>
      </c>
      <c r="I214" s="1078">
        <f t="shared" ref="I214:AG214" si="766">$I$219*I85</f>
        <v>4615</v>
      </c>
      <c r="J214" s="1078">
        <f t="shared" si="766"/>
        <v>8165</v>
      </c>
      <c r="K214" s="1078">
        <f t="shared" si="766"/>
        <v>13845</v>
      </c>
      <c r="L214" s="1078">
        <f t="shared" si="766"/>
        <v>0</v>
      </c>
      <c r="M214" s="1078">
        <f t="shared" si="766"/>
        <v>0</v>
      </c>
      <c r="N214" s="1078">
        <f t="shared" si="766"/>
        <v>0</v>
      </c>
      <c r="O214" s="1078">
        <f t="shared" si="766"/>
        <v>0</v>
      </c>
      <c r="P214" s="1078">
        <f t="shared" si="766"/>
        <v>0</v>
      </c>
      <c r="Q214" s="1078">
        <f t="shared" si="766"/>
        <v>0</v>
      </c>
      <c r="R214" s="1078">
        <f t="shared" si="766"/>
        <v>0</v>
      </c>
      <c r="S214" s="1078">
        <f t="shared" si="766"/>
        <v>0</v>
      </c>
      <c r="T214" s="1078">
        <f t="shared" si="766"/>
        <v>2130</v>
      </c>
      <c r="U214" s="1078">
        <f t="shared" si="766"/>
        <v>0</v>
      </c>
      <c r="V214" s="1078">
        <f t="shared" si="766"/>
        <v>0</v>
      </c>
      <c r="W214" s="1078">
        <f t="shared" si="766"/>
        <v>0</v>
      </c>
      <c r="X214" s="1078">
        <f t="shared" si="766"/>
        <v>0</v>
      </c>
      <c r="Y214" s="1078">
        <f t="shared" si="766"/>
        <v>8165</v>
      </c>
      <c r="Z214" s="1078">
        <f t="shared" si="766"/>
        <v>9940</v>
      </c>
      <c r="AA214" s="1078">
        <f t="shared" si="766"/>
        <v>0</v>
      </c>
      <c r="AB214" s="1078">
        <f t="shared" si="766"/>
        <v>0</v>
      </c>
      <c r="AC214" s="1078">
        <f t="shared" si="766"/>
        <v>0</v>
      </c>
      <c r="AD214" s="1078">
        <f t="shared" si="766"/>
        <v>0</v>
      </c>
      <c r="AE214" s="1078">
        <f t="shared" si="766"/>
        <v>0</v>
      </c>
      <c r="AF214" s="1078">
        <f t="shared" si="766"/>
        <v>0</v>
      </c>
      <c r="AG214" s="1352">
        <f t="shared" si="766"/>
        <v>0</v>
      </c>
    </row>
    <row r="215" spans="1:35" ht="24.75" customHeight="1">
      <c r="D215" s="385" t="s">
        <v>222</v>
      </c>
      <c r="E215" s="385">
        <v>47760</v>
      </c>
      <c r="F215" s="2626" t="s">
        <v>224</v>
      </c>
      <c r="G215" s="2627"/>
      <c r="H215" s="2464"/>
      <c r="I215" s="1079">
        <v>180</v>
      </c>
      <c r="J215" s="1078"/>
      <c r="K215" s="392"/>
      <c r="L215" s="392"/>
      <c r="M215" s="392"/>
      <c r="N215" s="392"/>
      <c r="O215" s="392"/>
      <c r="P215" s="1078"/>
      <c r="AF215" s="386"/>
      <c r="AG215" s="1350"/>
    </row>
    <row r="216" spans="1:35" ht="24.75" customHeight="1">
      <c r="D216" s="385" t="s">
        <v>226</v>
      </c>
      <c r="E216" s="385">
        <v>23280</v>
      </c>
      <c r="F216" s="2462" t="s">
        <v>223</v>
      </c>
      <c r="G216" s="2463"/>
      <c r="H216" s="2464"/>
      <c r="I216" s="1079">
        <v>160</v>
      </c>
      <c r="AF216" s="386"/>
      <c r="AG216" s="1350"/>
    </row>
    <row r="217" spans="1:35" ht="24.75" customHeight="1">
      <c r="F217" s="2462" t="s">
        <v>225</v>
      </c>
      <c r="G217" s="2463"/>
      <c r="H217" s="2464"/>
      <c r="I217" s="1078">
        <v>450</v>
      </c>
      <c r="J217" s="1370"/>
      <c r="AF217" s="386"/>
      <c r="AG217" s="1350"/>
    </row>
    <row r="218" spans="1:35" ht="24.75" customHeight="1">
      <c r="F218" s="2462" t="s">
        <v>235</v>
      </c>
      <c r="G218" s="2463"/>
      <c r="H218" s="2464"/>
      <c r="I218" s="1078">
        <v>300</v>
      </c>
      <c r="AF218" s="386"/>
      <c r="AG218" s="1350"/>
    </row>
    <row r="219" spans="1:35" ht="24.75" customHeight="1">
      <c r="F219" s="2462" t="s">
        <v>221</v>
      </c>
      <c r="G219" s="2463"/>
      <c r="H219" s="2464"/>
      <c r="I219" s="1078">
        <v>355</v>
      </c>
      <c r="AF219" s="386"/>
      <c r="AG219" s="1350"/>
    </row>
    <row r="220" spans="1:35" ht="24.75" customHeight="1">
      <c r="F220" s="2462" t="s">
        <v>234</v>
      </c>
      <c r="G220" s="2463"/>
      <c r="H220" s="2464"/>
      <c r="I220" s="1078">
        <v>300</v>
      </c>
      <c r="AF220" s="386"/>
      <c r="AG220" s="1350"/>
    </row>
    <row r="221" spans="1:35" ht="24.75" customHeight="1">
      <c r="K221" s="1398"/>
      <c r="AF221" s="386"/>
      <c r="AG221" s="1350"/>
    </row>
    <row r="222" spans="1:35" ht="24.75" customHeight="1">
      <c r="AF222" s="386"/>
      <c r="AG222" s="1350"/>
    </row>
    <row r="223" spans="1:35" ht="24.75" customHeight="1">
      <c r="AF223" s="386"/>
      <c r="AG223" s="1350"/>
    </row>
    <row r="224" spans="1:35" ht="24.75" customHeight="1">
      <c r="AF224" s="386"/>
      <c r="AG224" s="1350"/>
    </row>
    <row r="225" spans="32:33" ht="24.75" customHeight="1">
      <c r="AF225" s="386"/>
      <c r="AG225" s="1350"/>
    </row>
    <row r="226" spans="32:33" ht="24.75" customHeight="1">
      <c r="AF226" s="386"/>
      <c r="AG226" s="1350"/>
    </row>
    <row r="227" spans="32:33" ht="24.75" customHeight="1">
      <c r="AF227" s="386"/>
      <c r="AG227" s="1350"/>
    </row>
    <row r="228" spans="32:33" ht="24.75" customHeight="1">
      <c r="AF228" s="386"/>
      <c r="AG228" s="1350"/>
    </row>
    <row r="229" spans="32:33" ht="24.75" customHeight="1">
      <c r="AF229" s="386"/>
      <c r="AG229" s="1350"/>
    </row>
    <row r="230" spans="32:33" ht="24.75" customHeight="1">
      <c r="AF230" s="386"/>
      <c r="AG230" s="1350"/>
    </row>
    <row r="231" spans="32:33" ht="24.75" customHeight="1">
      <c r="AF231" s="386"/>
      <c r="AG231" s="1350"/>
    </row>
    <row r="232" spans="32:33" ht="24.75" customHeight="1">
      <c r="AF232" s="386"/>
      <c r="AG232" s="1350"/>
    </row>
    <row r="233" spans="32:33" ht="24.75" customHeight="1">
      <c r="AF233" s="386"/>
      <c r="AG233" s="1350"/>
    </row>
    <row r="234" spans="32:33" ht="24.75" customHeight="1">
      <c r="AF234" s="386"/>
      <c r="AG234" s="1350"/>
    </row>
    <row r="235" spans="32:33" ht="24.75" customHeight="1">
      <c r="AF235" s="386"/>
      <c r="AG235" s="1350"/>
    </row>
    <row r="236" spans="32:33" ht="24.75" customHeight="1">
      <c r="AF236" s="386"/>
      <c r="AG236" s="1350"/>
    </row>
    <row r="237" spans="32:33" ht="24.75" customHeight="1">
      <c r="AF237" s="386"/>
      <c r="AG237" s="1350"/>
    </row>
    <row r="238" spans="32:33" ht="24.75" customHeight="1">
      <c r="AF238" s="386"/>
      <c r="AG238" s="1350"/>
    </row>
    <row r="239" spans="32:33" ht="24.75" customHeight="1">
      <c r="AF239" s="386"/>
      <c r="AG239" s="1350"/>
    </row>
    <row r="240" spans="32:33" ht="24.75" customHeight="1">
      <c r="AF240" s="386"/>
      <c r="AG240" s="1350"/>
    </row>
    <row r="241" spans="32:33" ht="24.75" customHeight="1">
      <c r="AF241" s="386"/>
      <c r="AG241" s="1350"/>
    </row>
    <row r="242" spans="32:33" ht="24.75" customHeight="1">
      <c r="AF242" s="386"/>
      <c r="AG242" s="1350"/>
    </row>
    <row r="243" spans="32:33" ht="24.75" customHeight="1">
      <c r="AF243" s="386"/>
      <c r="AG243" s="1350"/>
    </row>
    <row r="244" spans="32:33" ht="24.75" customHeight="1">
      <c r="AF244" s="386"/>
      <c r="AG244" s="1350"/>
    </row>
    <row r="245" spans="32:33" ht="24.75" customHeight="1">
      <c r="AF245" s="386"/>
      <c r="AG245" s="1350"/>
    </row>
    <row r="246" spans="32:33" ht="24.75" customHeight="1">
      <c r="AF246" s="386"/>
      <c r="AG246" s="1350"/>
    </row>
    <row r="247" spans="32:33" ht="24.75" customHeight="1">
      <c r="AF247" s="386"/>
      <c r="AG247" s="1350"/>
    </row>
    <row r="248" spans="32:33" ht="24.75" customHeight="1">
      <c r="AF248" s="386"/>
      <c r="AG248" s="1350"/>
    </row>
    <row r="249" spans="32:33" ht="24.75" customHeight="1">
      <c r="AF249" s="386"/>
      <c r="AG249" s="1350"/>
    </row>
    <row r="250" spans="32:33" ht="24.75" customHeight="1">
      <c r="AF250" s="386"/>
      <c r="AG250" s="1350"/>
    </row>
    <row r="251" spans="32:33" ht="24.75" customHeight="1">
      <c r="AF251" s="386"/>
      <c r="AG251" s="1350"/>
    </row>
    <row r="252" spans="32:33" ht="24.75" customHeight="1">
      <c r="AF252" s="386"/>
      <c r="AG252" s="1350"/>
    </row>
    <row r="253" spans="32:33" ht="24.75" customHeight="1">
      <c r="AF253" s="386"/>
      <c r="AG253" s="1350"/>
    </row>
    <row r="254" spans="32:33" ht="24.75" customHeight="1">
      <c r="AF254" s="386"/>
      <c r="AG254" s="1350"/>
    </row>
    <row r="255" spans="32:33" ht="24.75" customHeight="1">
      <c r="AF255" s="386"/>
      <c r="AG255" s="1350"/>
    </row>
    <row r="256" spans="32:33" ht="24.75" customHeight="1">
      <c r="AF256" s="386"/>
      <c r="AG256" s="1350"/>
    </row>
    <row r="257" spans="32:33" ht="24.75" customHeight="1">
      <c r="AF257" s="386"/>
      <c r="AG257" s="1350"/>
    </row>
    <row r="258" spans="32:33" ht="24.75" customHeight="1">
      <c r="AF258" s="386"/>
      <c r="AG258" s="1350"/>
    </row>
    <row r="259" spans="32:33" ht="24.75" customHeight="1">
      <c r="AF259" s="386"/>
      <c r="AG259" s="1350"/>
    </row>
    <row r="260" spans="32:33" ht="24.75" customHeight="1">
      <c r="AF260" s="386"/>
      <c r="AG260" s="1350"/>
    </row>
    <row r="261" spans="32:33" ht="24.75" customHeight="1">
      <c r="AF261" s="386"/>
      <c r="AG261" s="1350"/>
    </row>
    <row r="262" spans="32:33" ht="24.75" customHeight="1">
      <c r="AF262" s="386"/>
      <c r="AG262" s="1350"/>
    </row>
    <row r="263" spans="32:33" ht="24.75" customHeight="1">
      <c r="AF263" s="386"/>
      <c r="AG263" s="1350"/>
    </row>
    <row r="264" spans="32:33" ht="24.75" customHeight="1">
      <c r="AF264" s="386"/>
      <c r="AG264" s="1350"/>
    </row>
    <row r="265" spans="32:33" ht="24.75" customHeight="1">
      <c r="AF265" s="386"/>
      <c r="AG265" s="1350"/>
    </row>
    <row r="266" spans="32:33" ht="24.75" customHeight="1">
      <c r="AF266" s="386"/>
      <c r="AG266" s="1350"/>
    </row>
    <row r="267" spans="32:33" ht="24.75" customHeight="1">
      <c r="AF267" s="386"/>
      <c r="AG267" s="1350"/>
    </row>
    <row r="268" spans="32:33" ht="24.75" customHeight="1">
      <c r="AF268" s="386"/>
      <c r="AG268" s="1350"/>
    </row>
    <row r="269" spans="32:33" ht="24.75" customHeight="1">
      <c r="AF269" s="386"/>
      <c r="AG269" s="1350"/>
    </row>
    <row r="270" spans="32:33" ht="24.75" customHeight="1">
      <c r="AF270" s="386"/>
      <c r="AG270" s="1350"/>
    </row>
    <row r="271" spans="32:33" ht="24.75" customHeight="1">
      <c r="AF271" s="386"/>
      <c r="AG271" s="1350"/>
    </row>
    <row r="272" spans="32:33" ht="24.75" customHeight="1">
      <c r="AF272" s="386"/>
      <c r="AG272" s="1350"/>
    </row>
    <row r="273" spans="32:33" ht="24.75" customHeight="1">
      <c r="AF273" s="386"/>
      <c r="AG273" s="1350"/>
    </row>
    <row r="274" spans="32:33" ht="24.75" customHeight="1">
      <c r="AF274" s="386"/>
      <c r="AG274" s="1350"/>
    </row>
    <row r="275" spans="32:33" ht="24.75" customHeight="1">
      <c r="AF275" s="386"/>
      <c r="AG275" s="1350"/>
    </row>
    <row r="276" spans="32:33" ht="24.75" customHeight="1">
      <c r="AF276" s="386"/>
      <c r="AG276" s="1350"/>
    </row>
    <row r="277" spans="32:33" ht="24.75" customHeight="1">
      <c r="AF277" s="386"/>
      <c r="AG277" s="1350"/>
    </row>
    <row r="278" spans="32:33" ht="24.75" customHeight="1">
      <c r="AF278" s="386"/>
      <c r="AG278" s="1350"/>
    </row>
    <row r="279" spans="32:33" ht="24.75" customHeight="1">
      <c r="AF279" s="386"/>
      <c r="AG279" s="1350"/>
    </row>
    <row r="280" spans="32:33" ht="24.75" customHeight="1">
      <c r="AF280" s="386"/>
      <c r="AG280" s="1350"/>
    </row>
    <row r="281" spans="32:33" ht="24.75" customHeight="1">
      <c r="AF281" s="386"/>
      <c r="AG281" s="1350"/>
    </row>
    <row r="282" spans="32:33" ht="24.75" customHeight="1">
      <c r="AF282" s="386"/>
      <c r="AG282" s="1350"/>
    </row>
    <row r="283" spans="32:33" ht="24.75" customHeight="1">
      <c r="AF283" s="386"/>
      <c r="AG283" s="1350"/>
    </row>
    <row r="284" spans="32:33" ht="24.75" customHeight="1">
      <c r="AF284" s="386"/>
      <c r="AG284" s="1350"/>
    </row>
    <row r="285" spans="32:33" ht="24.75" customHeight="1">
      <c r="AF285" s="386"/>
      <c r="AG285" s="1350"/>
    </row>
    <row r="286" spans="32:33" ht="24.75" customHeight="1">
      <c r="AF286" s="386"/>
      <c r="AG286" s="1350"/>
    </row>
    <row r="287" spans="32:33" ht="24.75" customHeight="1">
      <c r="AF287" s="386"/>
      <c r="AG287" s="1350"/>
    </row>
    <row r="288" spans="32:33" ht="24.75" customHeight="1">
      <c r="AF288" s="386"/>
      <c r="AG288" s="1350"/>
    </row>
    <row r="289" spans="32:33" ht="24.75" customHeight="1">
      <c r="AF289" s="386"/>
      <c r="AG289" s="1350"/>
    </row>
    <row r="290" spans="32:33" ht="24.75" customHeight="1">
      <c r="AF290" s="386"/>
      <c r="AG290" s="1350"/>
    </row>
    <row r="291" spans="32:33" ht="24.75" customHeight="1">
      <c r="AF291" s="386"/>
      <c r="AG291" s="1350"/>
    </row>
    <row r="292" spans="32:33" ht="24.75" customHeight="1">
      <c r="AF292" s="386"/>
      <c r="AG292" s="1350"/>
    </row>
    <row r="293" spans="32:33" ht="24.75" customHeight="1">
      <c r="AF293" s="386"/>
      <c r="AG293" s="1350"/>
    </row>
    <row r="294" spans="32:33" ht="24.75" customHeight="1">
      <c r="AF294" s="386"/>
      <c r="AG294" s="1350"/>
    </row>
    <row r="295" spans="32:33" ht="24.75" customHeight="1">
      <c r="AF295" s="386"/>
      <c r="AG295" s="1350"/>
    </row>
    <row r="296" spans="32:33" ht="24.75" customHeight="1">
      <c r="AF296" s="386"/>
      <c r="AG296" s="1350"/>
    </row>
    <row r="297" spans="32:33" ht="24.75" customHeight="1">
      <c r="AF297" s="386"/>
      <c r="AG297" s="1350"/>
    </row>
    <row r="298" spans="32:33" ht="24.75" customHeight="1">
      <c r="AF298" s="386"/>
      <c r="AG298" s="1350"/>
    </row>
    <row r="299" spans="32:33" ht="24.75" customHeight="1">
      <c r="AF299" s="386"/>
      <c r="AG299" s="1350"/>
    </row>
    <row r="300" spans="32:33" ht="24.75" customHeight="1">
      <c r="AF300" s="386"/>
      <c r="AG300" s="1350"/>
    </row>
    <row r="301" spans="32:33" ht="24.75" customHeight="1">
      <c r="AF301" s="386"/>
      <c r="AG301" s="1350"/>
    </row>
    <row r="302" spans="32:33" ht="24.75" customHeight="1">
      <c r="AF302" s="386"/>
      <c r="AG302" s="1350"/>
    </row>
    <row r="303" spans="32:33" ht="24.75" customHeight="1">
      <c r="AF303" s="386"/>
      <c r="AG303" s="1350"/>
    </row>
    <row r="304" spans="32:33" ht="24.75" customHeight="1">
      <c r="AF304" s="386"/>
      <c r="AG304" s="1350"/>
    </row>
    <row r="305" spans="8:54" ht="24.75" customHeight="1">
      <c r="AF305" s="386"/>
      <c r="AG305" s="1350"/>
    </row>
    <row r="306" spans="8:54" ht="24.75" customHeight="1">
      <c r="AF306" s="386"/>
      <c r="AG306" s="1350"/>
    </row>
    <row r="307" spans="8:54" ht="24.75" customHeight="1">
      <c r="AF307" s="386"/>
      <c r="AG307" s="1350"/>
    </row>
    <row r="308" spans="8:54" ht="24.75" customHeight="1">
      <c r="AF308" s="386"/>
      <c r="AG308" s="1350"/>
    </row>
    <row r="309" spans="8:54" ht="24.75" customHeight="1">
      <c r="AF309" s="386"/>
      <c r="AG309" s="1350"/>
    </row>
    <row r="310" spans="8:54" ht="24.75" customHeight="1">
      <c r="AF310" s="386"/>
      <c r="AG310" s="1350"/>
    </row>
    <row r="311" spans="8:54" ht="24.75" customHeight="1">
      <c r="AF311" s="386"/>
      <c r="AG311" s="1350"/>
    </row>
    <row r="312" spans="8:54" ht="24.75" customHeight="1">
      <c r="AF312" s="386"/>
      <c r="AG312" s="1350"/>
    </row>
    <row r="313" spans="8:54" ht="24.75" customHeight="1">
      <c r="AF313" s="386"/>
      <c r="AG313" s="1350"/>
    </row>
    <row r="314" spans="8:54" ht="24.75" customHeight="1">
      <c r="AF314" s="386"/>
      <c r="AG314" s="1350"/>
    </row>
    <row r="315" spans="8:54" ht="24.75" customHeight="1">
      <c r="AF315" s="386"/>
      <c r="AG315" s="1350"/>
    </row>
    <row r="316" spans="8:54" ht="24.75" customHeight="1">
      <c r="AF316" s="386"/>
      <c r="AG316" s="1350"/>
    </row>
    <row r="317" spans="8:54" ht="24.75" customHeight="1" thickBot="1">
      <c r="AF317" s="386"/>
      <c r="AG317" s="1350"/>
    </row>
    <row r="318" spans="8:54" ht="24.75" customHeight="1" thickBot="1">
      <c r="H318" s="1399"/>
      <c r="I318" s="1400"/>
      <c r="J318" s="1400"/>
      <c r="K318" s="1400"/>
      <c r="L318" s="1400"/>
      <c r="M318" s="1400"/>
      <c r="N318" s="1400"/>
      <c r="O318" s="1400"/>
      <c r="P318" s="1400"/>
      <c r="Q318" s="1400"/>
      <c r="R318" s="1400"/>
      <c r="S318" s="1400"/>
      <c r="T318" s="1400"/>
      <c r="U318" s="1400"/>
      <c r="V318" s="1400"/>
      <c r="W318" s="1400"/>
      <c r="X318" s="1400"/>
      <c r="Y318" s="1400"/>
      <c r="Z318" s="1400"/>
      <c r="AA318" s="1400"/>
      <c r="AB318" s="1400"/>
      <c r="AC318" s="1400"/>
      <c r="AD318" s="1400"/>
      <c r="AE318" s="1400"/>
      <c r="AF318" s="1401"/>
      <c r="AG318" s="1402"/>
      <c r="AH318" s="1400"/>
      <c r="AI318" s="1400"/>
      <c r="AJ318" s="1400"/>
      <c r="AK318" s="1400"/>
      <c r="AL318" s="1400"/>
      <c r="AM318" s="1400"/>
      <c r="AN318" s="1400"/>
      <c r="AO318" s="1400"/>
      <c r="AP318" s="1400"/>
      <c r="AQ318" s="1400"/>
      <c r="AR318" s="1400"/>
      <c r="AS318" s="1400"/>
      <c r="AT318" s="1400"/>
      <c r="AU318" s="1400"/>
      <c r="AV318" s="1400"/>
      <c r="AW318" s="1400"/>
      <c r="AX318" s="1400"/>
      <c r="AY318" s="1400"/>
      <c r="AZ318" s="1400"/>
      <c r="BA318" s="1400"/>
      <c r="BB318" s="1071"/>
    </row>
    <row r="391" spans="1:55" ht="24.75" customHeight="1" thickBot="1"/>
    <row r="392" spans="1:55" ht="41.1" customHeight="1" thickBot="1">
      <c r="A392" s="2424" t="s">
        <v>245</v>
      </c>
      <c r="B392" s="2425"/>
      <c r="C392" s="2425"/>
      <c r="D392" s="2425"/>
      <c r="E392" s="2425"/>
      <c r="F392" s="2425"/>
      <c r="G392" s="2426"/>
      <c r="H392" s="1079"/>
      <c r="I392" s="1078"/>
      <c r="J392" s="1078"/>
      <c r="K392" s="1078"/>
      <c r="L392" s="1078"/>
      <c r="M392" s="1078"/>
      <c r="N392" s="1078"/>
      <c r="O392" s="1078"/>
      <c r="P392" s="1078"/>
      <c r="Q392" s="1078"/>
      <c r="R392" s="1078"/>
      <c r="S392" s="1078"/>
      <c r="T392" s="1078"/>
      <c r="U392" s="1078"/>
      <c r="V392" s="1078"/>
      <c r="W392" s="1078"/>
      <c r="X392" s="1078"/>
      <c r="Y392" s="1078"/>
      <c r="Z392" s="1078"/>
      <c r="AA392" s="1078"/>
      <c r="AB392" s="1078"/>
      <c r="AC392" s="1078"/>
      <c r="AD392" s="1078"/>
      <c r="AE392" s="1078"/>
      <c r="AF392" s="1078"/>
      <c r="AG392" s="1078"/>
      <c r="AH392" s="1078"/>
      <c r="AI392" s="1078"/>
      <c r="AJ392" s="1078"/>
      <c r="AK392" s="1078"/>
      <c r="AL392" s="1078"/>
      <c r="AM392" s="1078"/>
      <c r="AN392" s="1078"/>
      <c r="AO392" s="1078"/>
      <c r="AP392" s="1078"/>
      <c r="AQ392" s="1078"/>
      <c r="AR392" s="1078"/>
      <c r="AS392" s="1078"/>
      <c r="AT392" s="1078"/>
      <c r="AU392" s="1078"/>
      <c r="AV392" s="1078"/>
      <c r="AW392" s="1078"/>
      <c r="AX392" s="1078"/>
      <c r="AY392" s="1078"/>
      <c r="AZ392" s="1078"/>
      <c r="BA392" s="1078"/>
      <c r="BB392" s="932"/>
      <c r="BC392" s="1411"/>
    </row>
    <row r="393" spans="1:55" ht="41.1" customHeight="1" thickBot="1">
      <c r="A393" s="2421" t="s">
        <v>246</v>
      </c>
      <c r="B393" s="2422"/>
      <c r="C393" s="2422"/>
      <c r="D393" s="2422"/>
      <c r="E393" s="2422"/>
      <c r="F393" s="2422"/>
      <c r="G393" s="2423"/>
      <c r="H393" s="1403"/>
      <c r="I393" s="1404"/>
      <c r="J393" s="1404"/>
      <c r="K393" s="1404"/>
      <c r="L393" s="1404">
        <f>L392-L318</f>
        <v>0</v>
      </c>
      <c r="M393" s="1404">
        <f t="shared" ref="M393:AH393" si="767">M392-M318</f>
        <v>0</v>
      </c>
      <c r="N393" s="1404">
        <f t="shared" si="767"/>
        <v>0</v>
      </c>
      <c r="O393" s="1404">
        <f t="shared" si="767"/>
        <v>0</v>
      </c>
      <c r="P393" s="1446">
        <f t="shared" si="767"/>
        <v>0</v>
      </c>
      <c r="Q393" s="1446">
        <f t="shared" si="767"/>
        <v>0</v>
      </c>
      <c r="R393" s="1446">
        <f t="shared" si="767"/>
        <v>0</v>
      </c>
      <c r="S393" s="1446">
        <f t="shared" si="767"/>
        <v>0</v>
      </c>
      <c r="T393" s="1446">
        <f t="shared" si="767"/>
        <v>0</v>
      </c>
      <c r="U393" s="1446">
        <f t="shared" si="767"/>
        <v>0</v>
      </c>
      <c r="V393" s="1446">
        <f t="shared" si="767"/>
        <v>0</v>
      </c>
      <c r="W393" s="1446">
        <f t="shared" si="767"/>
        <v>0</v>
      </c>
      <c r="X393" s="1404">
        <f t="shared" si="767"/>
        <v>0</v>
      </c>
      <c r="Y393" s="1404">
        <f t="shared" si="767"/>
        <v>0</v>
      </c>
      <c r="Z393" s="1446">
        <f t="shared" si="767"/>
        <v>0</v>
      </c>
      <c r="AA393" s="1446">
        <f t="shared" si="767"/>
        <v>0</v>
      </c>
      <c r="AB393" s="1446">
        <f t="shared" si="767"/>
        <v>0</v>
      </c>
      <c r="AC393" s="1446">
        <f t="shared" si="767"/>
        <v>0</v>
      </c>
      <c r="AD393" s="1446">
        <f t="shared" si="767"/>
        <v>0</v>
      </c>
      <c r="AE393" s="1446">
        <f t="shared" si="767"/>
        <v>0</v>
      </c>
      <c r="AF393" s="1446">
        <f t="shared" si="767"/>
        <v>0</v>
      </c>
      <c r="AG393" s="1446">
        <f t="shared" si="767"/>
        <v>0</v>
      </c>
      <c r="AH393" s="1446">
        <f t="shared" si="767"/>
        <v>0</v>
      </c>
      <c r="AI393" s="1404"/>
      <c r="AJ393" s="1404"/>
      <c r="AK393" s="1404"/>
      <c r="AL393" s="1404"/>
      <c r="AM393" s="1404"/>
      <c r="AN393" s="1404"/>
      <c r="AO393" s="1404"/>
      <c r="AP393" s="1404"/>
      <c r="AQ393" s="1404"/>
      <c r="AR393" s="1404"/>
      <c r="AS393" s="1404"/>
      <c r="AT393" s="1404"/>
      <c r="AU393" s="1404"/>
      <c r="AV393" s="1404"/>
      <c r="AW393" s="1404"/>
      <c r="AX393" s="1404"/>
      <c r="AY393" s="1404"/>
      <c r="AZ393" s="1404"/>
      <c r="BA393" s="1404"/>
      <c r="BB393" s="869"/>
      <c r="BC393" s="1412">
        <f>BC392-BC318</f>
        <v>0</v>
      </c>
    </row>
    <row r="394" spans="1:55" ht="41.1" customHeight="1" thickBot="1">
      <c r="A394" s="2430" t="s">
        <v>247</v>
      </c>
      <c r="B394" s="2431"/>
      <c r="C394" s="2431"/>
      <c r="D394" s="2431"/>
      <c r="E394" s="2431"/>
      <c r="F394" s="2431"/>
      <c r="G394" s="2432"/>
      <c r="H394" s="1079"/>
      <c r="I394" s="1078"/>
      <c r="J394" s="1078"/>
      <c r="K394" s="1078"/>
      <c r="L394" s="1078"/>
      <c r="M394" s="1078"/>
      <c r="N394" s="1078"/>
      <c r="O394" s="1078"/>
      <c r="P394" s="1078"/>
      <c r="Q394" s="1078"/>
      <c r="R394" s="1078"/>
      <c r="S394" s="1078"/>
      <c r="T394" s="1078"/>
      <c r="U394" s="1078"/>
      <c r="V394" s="1078"/>
      <c r="W394" s="1078"/>
      <c r="X394" s="1078"/>
      <c r="Y394" s="1078"/>
      <c r="Z394" s="1078"/>
      <c r="AA394" s="1078"/>
      <c r="AB394" s="1078"/>
      <c r="AC394" s="1078"/>
      <c r="AD394" s="1078"/>
      <c r="AE394" s="1078"/>
      <c r="AF394" s="1078"/>
      <c r="AG394" s="1078"/>
      <c r="AH394" s="1078"/>
      <c r="AI394" s="1078"/>
      <c r="AJ394" s="1078"/>
      <c r="AK394" s="1078"/>
      <c r="AL394" s="1078"/>
      <c r="AM394" s="1078"/>
      <c r="AN394" s="1078"/>
      <c r="AO394" s="1078"/>
      <c r="AP394" s="1078"/>
      <c r="AQ394" s="1078"/>
      <c r="AR394" s="1078"/>
      <c r="AS394" s="1078"/>
      <c r="AT394" s="1078"/>
      <c r="AU394" s="1078"/>
      <c r="AV394" s="1078"/>
      <c r="AW394" s="1078"/>
      <c r="AX394" s="1078"/>
      <c r="AY394" s="1078"/>
      <c r="AZ394" s="1078"/>
      <c r="BA394" s="1078"/>
      <c r="BB394" s="932"/>
      <c r="BC394" s="1438"/>
    </row>
    <row r="395" spans="1:55" ht="24.75" customHeight="1">
      <c r="A395" s="853"/>
      <c r="G395" s="1406"/>
    </row>
    <row r="396" spans="1:55" ht="24.75" customHeight="1" thickBot="1">
      <c r="A396" s="1407"/>
      <c r="B396" s="1408"/>
      <c r="C396" s="1408"/>
      <c r="D396" s="1408"/>
      <c r="E396" s="1408"/>
      <c r="F396" s="1408"/>
      <c r="G396" s="1409"/>
    </row>
    <row r="399" spans="1:55" ht="24.75" customHeight="1">
      <c r="AH399" s="1440"/>
    </row>
    <row r="400" spans="1:55" ht="24.75" customHeight="1">
      <c r="AH400" s="386"/>
    </row>
    <row r="401" spans="34:34" ht="24.75" customHeight="1">
      <c r="AH401" s="386"/>
    </row>
    <row r="402" spans="34:34" ht="24.75" customHeight="1">
      <c r="AH402" s="386"/>
    </row>
    <row r="403" spans="34:34" ht="24.75" customHeight="1">
      <c r="AH403" s="1443"/>
    </row>
    <row r="404" spans="34:34" ht="24.75" customHeight="1">
      <c r="AH404" s="1440"/>
    </row>
    <row r="405" spans="34:34" ht="24.75" customHeight="1">
      <c r="AH405" s="1445"/>
    </row>
    <row r="406" spans="34:34" ht="24.75" customHeight="1">
      <c r="AH406" s="386"/>
    </row>
    <row r="407" spans="34:34" ht="24.75" customHeight="1">
      <c r="AH407" s="386"/>
    </row>
  </sheetData>
  <mergeCells count="305">
    <mergeCell ref="F219:H219"/>
    <mergeCell ref="F220:H220"/>
    <mergeCell ref="A207:G207"/>
    <mergeCell ref="A213:G213"/>
    <mergeCell ref="A212:G212"/>
    <mergeCell ref="A214:G214"/>
    <mergeCell ref="F215:H215"/>
    <mergeCell ref="F216:H216"/>
    <mergeCell ref="F217:H217"/>
    <mergeCell ref="F218:H218"/>
    <mergeCell ref="A205:G205"/>
    <mergeCell ref="A206:G206"/>
    <mergeCell ref="A208:G208"/>
    <mergeCell ref="A209:G209"/>
    <mergeCell ref="A210:G210"/>
    <mergeCell ref="A211:G211"/>
    <mergeCell ref="A194:G194"/>
    <mergeCell ref="A200:G200"/>
    <mergeCell ref="A201:G201"/>
    <mergeCell ref="A202:G202"/>
    <mergeCell ref="A203:G203"/>
    <mergeCell ref="A204:G204"/>
    <mergeCell ref="A197:G197"/>
    <mergeCell ref="A198:G198"/>
    <mergeCell ref="A199:G199"/>
    <mergeCell ref="A184:B184"/>
    <mergeCell ref="C184:D184"/>
    <mergeCell ref="A185:B185"/>
    <mergeCell ref="C185:D185"/>
    <mergeCell ref="A186:B186"/>
    <mergeCell ref="A193:G193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75:B175"/>
    <mergeCell ref="C175:D175"/>
    <mergeCell ref="A176:B176"/>
    <mergeCell ref="C176:D176"/>
    <mergeCell ref="A177:B177"/>
    <mergeCell ref="C177:D177"/>
    <mergeCell ref="C168:D170"/>
    <mergeCell ref="F168:F170"/>
    <mergeCell ref="C171:D173"/>
    <mergeCell ref="F171:F173"/>
    <mergeCell ref="A174:B174"/>
    <mergeCell ref="C174:D174"/>
    <mergeCell ref="A154:G154"/>
    <mergeCell ref="A155:G155"/>
    <mergeCell ref="A156:G156"/>
    <mergeCell ref="A157:G157"/>
    <mergeCell ref="A159:B173"/>
    <mergeCell ref="C159:D161"/>
    <mergeCell ref="F159:F161"/>
    <mergeCell ref="C162:D164"/>
    <mergeCell ref="F162:F164"/>
    <mergeCell ref="C165:D167"/>
    <mergeCell ref="F148:F150"/>
    <mergeCell ref="A151:B153"/>
    <mergeCell ref="C151:E151"/>
    <mergeCell ref="F151:G151"/>
    <mergeCell ref="C152:E152"/>
    <mergeCell ref="F152:G152"/>
    <mergeCell ref="C153:E153"/>
    <mergeCell ref="F153:G153"/>
    <mergeCell ref="F165:F167"/>
    <mergeCell ref="A130:E132"/>
    <mergeCell ref="F130:F132"/>
    <mergeCell ref="A133:B135"/>
    <mergeCell ref="C133:E133"/>
    <mergeCell ref="C134:E134"/>
    <mergeCell ref="C135:E135"/>
    <mergeCell ref="A124:E126"/>
    <mergeCell ref="F124:F126"/>
    <mergeCell ref="A127:B129"/>
    <mergeCell ref="C127:E127"/>
    <mergeCell ref="C128:E128"/>
    <mergeCell ref="C129:E129"/>
    <mergeCell ref="A118:E120"/>
    <mergeCell ref="F118:F120"/>
    <mergeCell ref="A121:B123"/>
    <mergeCell ref="C121:E121"/>
    <mergeCell ref="C122:E122"/>
    <mergeCell ref="C123:E123"/>
    <mergeCell ref="A112:E114"/>
    <mergeCell ref="F112:F114"/>
    <mergeCell ref="A115:B117"/>
    <mergeCell ref="C115:E115"/>
    <mergeCell ref="C116:E116"/>
    <mergeCell ref="C117:E117"/>
    <mergeCell ref="A106:E108"/>
    <mergeCell ref="F106:F108"/>
    <mergeCell ref="A109:B111"/>
    <mergeCell ref="C109:E109"/>
    <mergeCell ref="F109:G109"/>
    <mergeCell ref="C110:E110"/>
    <mergeCell ref="F110:G110"/>
    <mergeCell ref="C111:E111"/>
    <mergeCell ref="F111:G111"/>
    <mergeCell ref="A103:B105"/>
    <mergeCell ref="C103:E103"/>
    <mergeCell ref="F103:G103"/>
    <mergeCell ref="C104:E104"/>
    <mergeCell ref="F104:G104"/>
    <mergeCell ref="C105:E105"/>
    <mergeCell ref="F105:G105"/>
    <mergeCell ref="A99:E102"/>
    <mergeCell ref="F99:F102"/>
    <mergeCell ref="A93:E95"/>
    <mergeCell ref="F93:F95"/>
    <mergeCell ref="A96:B98"/>
    <mergeCell ref="C96:E96"/>
    <mergeCell ref="F96:G96"/>
    <mergeCell ref="C97:E97"/>
    <mergeCell ref="F97:G97"/>
    <mergeCell ref="C98:E98"/>
    <mergeCell ref="F98:G98"/>
    <mergeCell ref="A84:E88"/>
    <mergeCell ref="F84:F88"/>
    <mergeCell ref="A89:B92"/>
    <mergeCell ref="C89:E89"/>
    <mergeCell ref="F89:G89"/>
    <mergeCell ref="C90:E90"/>
    <mergeCell ref="F90:G90"/>
    <mergeCell ref="C91:E91"/>
    <mergeCell ref="F91:G91"/>
    <mergeCell ref="C92:E92"/>
    <mergeCell ref="F92:G92"/>
    <mergeCell ref="A78:E80"/>
    <mergeCell ref="F78:F80"/>
    <mergeCell ref="A81:B83"/>
    <mergeCell ref="C81:E81"/>
    <mergeCell ref="F81:G81"/>
    <mergeCell ref="C82:E82"/>
    <mergeCell ref="F82:G82"/>
    <mergeCell ref="C83:E83"/>
    <mergeCell ref="F83:G83"/>
    <mergeCell ref="A72:E74"/>
    <mergeCell ref="F72:F74"/>
    <mergeCell ref="A75:B77"/>
    <mergeCell ref="C75:E75"/>
    <mergeCell ref="F75:G75"/>
    <mergeCell ref="C76:E76"/>
    <mergeCell ref="F76:G76"/>
    <mergeCell ref="C77:E77"/>
    <mergeCell ref="F77:G77"/>
    <mergeCell ref="A66:B66"/>
    <mergeCell ref="C66:D68"/>
    <mergeCell ref="F66:F68"/>
    <mergeCell ref="A68:B68"/>
    <mergeCell ref="A69:B71"/>
    <mergeCell ref="C69:E69"/>
    <mergeCell ref="F69:G69"/>
    <mergeCell ref="C70:E70"/>
    <mergeCell ref="F70:G70"/>
    <mergeCell ref="C71:E71"/>
    <mergeCell ref="F71:G71"/>
    <mergeCell ref="A63:B65"/>
    <mergeCell ref="C63:E63"/>
    <mergeCell ref="F63:G63"/>
    <mergeCell ref="C64:E64"/>
    <mergeCell ref="F64:G64"/>
    <mergeCell ref="C65:E65"/>
    <mergeCell ref="F65:G65"/>
    <mergeCell ref="C59:E59"/>
    <mergeCell ref="F59:G59"/>
    <mergeCell ref="A60:B60"/>
    <mergeCell ref="C60:D62"/>
    <mergeCell ref="F60:F62"/>
    <mergeCell ref="A62:B62"/>
    <mergeCell ref="A54:B54"/>
    <mergeCell ref="C54:D56"/>
    <mergeCell ref="F54:F56"/>
    <mergeCell ref="A56:B56"/>
    <mergeCell ref="A57:B59"/>
    <mergeCell ref="C57:E57"/>
    <mergeCell ref="F57:G57"/>
    <mergeCell ref="C58:E58"/>
    <mergeCell ref="F58:G58"/>
    <mergeCell ref="A48:B48"/>
    <mergeCell ref="C48:D50"/>
    <mergeCell ref="F48:F50"/>
    <mergeCell ref="A50:B50"/>
    <mergeCell ref="A51:B53"/>
    <mergeCell ref="C51:E51"/>
    <mergeCell ref="F51:G51"/>
    <mergeCell ref="C52:E52"/>
    <mergeCell ref="F52:G52"/>
    <mergeCell ref="C53:E53"/>
    <mergeCell ref="F53:G53"/>
    <mergeCell ref="A45:B47"/>
    <mergeCell ref="C45:E45"/>
    <mergeCell ref="F45:G45"/>
    <mergeCell ref="C46:E46"/>
    <mergeCell ref="F46:G46"/>
    <mergeCell ref="C47:E47"/>
    <mergeCell ref="F47:G47"/>
    <mergeCell ref="C41:E41"/>
    <mergeCell ref="F41:G41"/>
    <mergeCell ref="A42:B42"/>
    <mergeCell ref="C42:E44"/>
    <mergeCell ref="F42:F44"/>
    <mergeCell ref="A44:B44"/>
    <mergeCell ref="A36:B36"/>
    <mergeCell ref="C36:D38"/>
    <mergeCell ref="F36:F38"/>
    <mergeCell ref="A38:B38"/>
    <mergeCell ref="A39:B41"/>
    <mergeCell ref="C39:E39"/>
    <mergeCell ref="F39:G39"/>
    <mergeCell ref="C40:E40"/>
    <mergeCell ref="F40:G40"/>
    <mergeCell ref="A28:B28"/>
    <mergeCell ref="C28:E31"/>
    <mergeCell ref="A31:B31"/>
    <mergeCell ref="A32:B35"/>
    <mergeCell ref="C32:E33"/>
    <mergeCell ref="F32:G32"/>
    <mergeCell ref="F33:G33"/>
    <mergeCell ref="C34:E34"/>
    <mergeCell ref="F34:G34"/>
    <mergeCell ref="C35:E35"/>
    <mergeCell ref="F35:G35"/>
    <mergeCell ref="A22:E24"/>
    <mergeCell ref="F22:F24"/>
    <mergeCell ref="A25:B27"/>
    <mergeCell ref="C25:E25"/>
    <mergeCell ref="F25:G25"/>
    <mergeCell ref="C26:E26"/>
    <mergeCell ref="F26:G26"/>
    <mergeCell ref="C27:E27"/>
    <mergeCell ref="F27:G27"/>
    <mergeCell ref="A16:E18"/>
    <mergeCell ref="F16:F18"/>
    <mergeCell ref="A19:B21"/>
    <mergeCell ref="C19:E19"/>
    <mergeCell ref="F19:G19"/>
    <mergeCell ref="C20:E20"/>
    <mergeCell ref="F20:G20"/>
    <mergeCell ref="C21:E21"/>
    <mergeCell ref="F21:G21"/>
    <mergeCell ref="A10:E12"/>
    <mergeCell ref="F10:F12"/>
    <mergeCell ref="A13:B15"/>
    <mergeCell ref="C13:E13"/>
    <mergeCell ref="F13:G13"/>
    <mergeCell ref="C14:E14"/>
    <mergeCell ref="F14:G14"/>
    <mergeCell ref="C15:E15"/>
    <mergeCell ref="F15:G15"/>
    <mergeCell ref="BH4:BH5"/>
    <mergeCell ref="BI4:BI5"/>
    <mergeCell ref="R5:V5"/>
    <mergeCell ref="X5:AB5"/>
    <mergeCell ref="AV6:AW6"/>
    <mergeCell ref="A8:E9"/>
    <mergeCell ref="F8:F9"/>
    <mergeCell ref="AD4:AE5"/>
    <mergeCell ref="AF4:AG5"/>
    <mergeCell ref="AH4:AI5"/>
    <mergeCell ref="BE4:BE5"/>
    <mergeCell ref="BF4:BF5"/>
    <mergeCell ref="BG4:BG5"/>
    <mergeCell ref="C3:E3"/>
    <mergeCell ref="AD3:AE3"/>
    <mergeCell ref="AF3:AG3"/>
    <mergeCell ref="AH3:AI3"/>
    <mergeCell ref="A4:A5"/>
    <mergeCell ref="B4:B5"/>
    <mergeCell ref="C4:E5"/>
    <mergeCell ref="K4:O5"/>
    <mergeCell ref="R4:V4"/>
    <mergeCell ref="X4:AB4"/>
    <mergeCell ref="A393:G393"/>
    <mergeCell ref="A392:G392"/>
    <mergeCell ref="A195:G195"/>
    <mergeCell ref="A196:G196"/>
    <mergeCell ref="A394:G394"/>
    <mergeCell ref="A136:E138"/>
    <mergeCell ref="F136:F138"/>
    <mergeCell ref="A139:B141"/>
    <mergeCell ref="C139:E139"/>
    <mergeCell ref="F139:G139"/>
    <mergeCell ref="C140:E140"/>
    <mergeCell ref="F140:G140"/>
    <mergeCell ref="C141:E141"/>
    <mergeCell ref="F141:G141"/>
    <mergeCell ref="A142:E144"/>
    <mergeCell ref="F142:F144"/>
    <mergeCell ref="A145:B147"/>
    <mergeCell ref="C145:E145"/>
    <mergeCell ref="F145:G145"/>
    <mergeCell ref="C146:E146"/>
    <mergeCell ref="F146:G146"/>
    <mergeCell ref="C147:E147"/>
    <mergeCell ref="F147:G147"/>
    <mergeCell ref="A148:E150"/>
  </mergeCells>
  <phoneticPr fontId="3"/>
  <printOptions horizontalCentered="1" verticalCentered="1"/>
  <pageMargins left="0" right="0" top="0" bottom="0" header="0" footer="0"/>
  <pageSetup paperSize="8" scale="39" firstPageNumber="4294963191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03A1-81A6-44B4-92DC-0F131A9FE5D8}">
  <sheetPr codeName="Sheet4">
    <tabColor indexed="52"/>
    <pageSetUpPr fitToPage="1"/>
  </sheetPr>
  <dimension ref="A1:BM403"/>
  <sheetViews>
    <sheetView showZeros="0" view="pageBreakPreview" zoomScale="50" zoomScaleNormal="75" zoomScaleSheetLayoutView="50" workbookViewId="0">
      <pane xSplit="7" ySplit="9" topLeftCell="H16" activePane="bottomRight" state="frozen"/>
      <selection activeCell="S101" sqref="S101"/>
      <selection pane="topRight" activeCell="S101" sqref="S101"/>
      <selection pane="bottomLeft" activeCell="S101" sqref="S101"/>
      <selection pane="bottomRight" activeCell="N13" sqref="N13"/>
    </sheetView>
  </sheetViews>
  <sheetFormatPr defaultColWidth="8.88671875" defaultRowHeight="24.75" customHeight="1"/>
  <cols>
    <col min="1" max="2" width="11.21875" style="385" customWidth="1"/>
    <col min="3" max="4" width="8.88671875" style="385" customWidth="1"/>
    <col min="5" max="5" width="20.6640625" style="385" customWidth="1"/>
    <col min="6" max="7" width="8.88671875" style="385" customWidth="1"/>
    <col min="8" max="10" width="13.6640625" style="385" customWidth="1"/>
    <col min="11" max="12" width="13.88671875" style="385" customWidth="1"/>
    <col min="13" max="13" width="13.6640625" style="385" customWidth="1"/>
    <col min="14" max="15" width="13.88671875" style="385" customWidth="1"/>
    <col min="16" max="35" width="13.6640625" style="385" customWidth="1"/>
    <col min="36" max="53" width="13.6640625" style="385" hidden="1" customWidth="1"/>
    <col min="54" max="54" width="3.6640625" style="385" hidden="1" customWidth="1"/>
    <col min="55" max="55" width="21.109375" style="385" customWidth="1"/>
    <col min="56" max="256" width="8.88671875" style="385"/>
    <col min="257" max="258" width="11.21875" style="385" customWidth="1"/>
    <col min="259" max="260" width="8.88671875" style="385"/>
    <col min="261" max="261" width="20.6640625" style="385" customWidth="1"/>
    <col min="262" max="263" width="8.88671875" style="385"/>
    <col min="264" max="266" width="13.6640625" style="385" customWidth="1"/>
    <col min="267" max="268" width="13.88671875" style="385" customWidth="1"/>
    <col min="269" max="269" width="13.6640625" style="385" customWidth="1"/>
    <col min="270" max="271" width="13.88671875" style="385" customWidth="1"/>
    <col min="272" max="293" width="13.6640625" style="385" customWidth="1"/>
    <col min="294" max="308" width="0" style="385" hidden="1" customWidth="1"/>
    <col min="309" max="309" width="13.6640625" style="385" customWidth="1"/>
    <col min="310" max="310" width="3.6640625" style="385" customWidth="1"/>
    <col min="311" max="311" width="21.109375" style="385" customWidth="1"/>
    <col min="312" max="512" width="8.88671875" style="385"/>
    <col min="513" max="514" width="11.21875" style="385" customWidth="1"/>
    <col min="515" max="516" width="8.88671875" style="385"/>
    <col min="517" max="517" width="20.6640625" style="385" customWidth="1"/>
    <col min="518" max="519" width="8.88671875" style="385"/>
    <col min="520" max="522" width="13.6640625" style="385" customWidth="1"/>
    <col min="523" max="524" width="13.88671875" style="385" customWidth="1"/>
    <col min="525" max="525" width="13.6640625" style="385" customWidth="1"/>
    <col min="526" max="527" width="13.88671875" style="385" customWidth="1"/>
    <col min="528" max="549" width="13.6640625" style="385" customWidth="1"/>
    <col min="550" max="564" width="0" style="385" hidden="1" customWidth="1"/>
    <col min="565" max="565" width="13.6640625" style="385" customWidth="1"/>
    <col min="566" max="566" width="3.6640625" style="385" customWidth="1"/>
    <col min="567" max="567" width="21.109375" style="385" customWidth="1"/>
    <col min="568" max="768" width="8.88671875" style="385"/>
    <col min="769" max="770" width="11.21875" style="385" customWidth="1"/>
    <col min="771" max="772" width="8.88671875" style="385"/>
    <col min="773" max="773" width="20.6640625" style="385" customWidth="1"/>
    <col min="774" max="775" width="8.88671875" style="385"/>
    <col min="776" max="778" width="13.6640625" style="385" customWidth="1"/>
    <col min="779" max="780" width="13.88671875" style="385" customWidth="1"/>
    <col min="781" max="781" width="13.6640625" style="385" customWidth="1"/>
    <col min="782" max="783" width="13.88671875" style="385" customWidth="1"/>
    <col min="784" max="805" width="13.6640625" style="385" customWidth="1"/>
    <col min="806" max="820" width="0" style="385" hidden="1" customWidth="1"/>
    <col min="821" max="821" width="13.6640625" style="385" customWidth="1"/>
    <col min="822" max="822" width="3.6640625" style="385" customWidth="1"/>
    <col min="823" max="823" width="21.109375" style="385" customWidth="1"/>
    <col min="824" max="1024" width="8.88671875" style="385"/>
    <col min="1025" max="1026" width="11.21875" style="385" customWidth="1"/>
    <col min="1027" max="1028" width="8.88671875" style="385"/>
    <col min="1029" max="1029" width="20.6640625" style="385" customWidth="1"/>
    <col min="1030" max="1031" width="8.88671875" style="385"/>
    <col min="1032" max="1034" width="13.6640625" style="385" customWidth="1"/>
    <col min="1035" max="1036" width="13.88671875" style="385" customWidth="1"/>
    <col min="1037" max="1037" width="13.6640625" style="385" customWidth="1"/>
    <col min="1038" max="1039" width="13.88671875" style="385" customWidth="1"/>
    <col min="1040" max="1061" width="13.6640625" style="385" customWidth="1"/>
    <col min="1062" max="1076" width="0" style="385" hidden="1" customWidth="1"/>
    <col min="1077" max="1077" width="13.6640625" style="385" customWidth="1"/>
    <col min="1078" max="1078" width="3.6640625" style="385" customWidth="1"/>
    <col min="1079" max="1079" width="21.109375" style="385" customWidth="1"/>
    <col min="1080" max="1280" width="8.88671875" style="385"/>
    <col min="1281" max="1282" width="11.21875" style="385" customWidth="1"/>
    <col min="1283" max="1284" width="8.88671875" style="385"/>
    <col min="1285" max="1285" width="20.6640625" style="385" customWidth="1"/>
    <col min="1286" max="1287" width="8.88671875" style="385"/>
    <col min="1288" max="1290" width="13.6640625" style="385" customWidth="1"/>
    <col min="1291" max="1292" width="13.88671875" style="385" customWidth="1"/>
    <col min="1293" max="1293" width="13.6640625" style="385" customWidth="1"/>
    <col min="1294" max="1295" width="13.88671875" style="385" customWidth="1"/>
    <col min="1296" max="1317" width="13.6640625" style="385" customWidth="1"/>
    <col min="1318" max="1332" width="0" style="385" hidden="1" customWidth="1"/>
    <col min="1333" max="1333" width="13.6640625" style="385" customWidth="1"/>
    <col min="1334" max="1334" width="3.6640625" style="385" customWidth="1"/>
    <col min="1335" max="1335" width="21.109375" style="385" customWidth="1"/>
    <col min="1336" max="1536" width="8.88671875" style="385"/>
    <col min="1537" max="1538" width="11.21875" style="385" customWidth="1"/>
    <col min="1539" max="1540" width="8.88671875" style="385"/>
    <col min="1541" max="1541" width="20.6640625" style="385" customWidth="1"/>
    <col min="1542" max="1543" width="8.88671875" style="385"/>
    <col min="1544" max="1546" width="13.6640625" style="385" customWidth="1"/>
    <col min="1547" max="1548" width="13.88671875" style="385" customWidth="1"/>
    <col min="1549" max="1549" width="13.6640625" style="385" customWidth="1"/>
    <col min="1550" max="1551" width="13.88671875" style="385" customWidth="1"/>
    <col min="1552" max="1573" width="13.6640625" style="385" customWidth="1"/>
    <col min="1574" max="1588" width="0" style="385" hidden="1" customWidth="1"/>
    <col min="1589" max="1589" width="13.6640625" style="385" customWidth="1"/>
    <col min="1590" max="1590" width="3.6640625" style="385" customWidth="1"/>
    <col min="1591" max="1591" width="21.109375" style="385" customWidth="1"/>
    <col min="1592" max="1792" width="8.88671875" style="385"/>
    <col min="1793" max="1794" width="11.21875" style="385" customWidth="1"/>
    <col min="1795" max="1796" width="8.88671875" style="385"/>
    <col min="1797" max="1797" width="20.6640625" style="385" customWidth="1"/>
    <col min="1798" max="1799" width="8.88671875" style="385"/>
    <col min="1800" max="1802" width="13.6640625" style="385" customWidth="1"/>
    <col min="1803" max="1804" width="13.88671875" style="385" customWidth="1"/>
    <col min="1805" max="1805" width="13.6640625" style="385" customWidth="1"/>
    <col min="1806" max="1807" width="13.88671875" style="385" customWidth="1"/>
    <col min="1808" max="1829" width="13.6640625" style="385" customWidth="1"/>
    <col min="1830" max="1844" width="0" style="385" hidden="1" customWidth="1"/>
    <col min="1845" max="1845" width="13.6640625" style="385" customWidth="1"/>
    <col min="1846" max="1846" width="3.6640625" style="385" customWidth="1"/>
    <col min="1847" max="1847" width="21.109375" style="385" customWidth="1"/>
    <col min="1848" max="2048" width="8.88671875" style="385"/>
    <col min="2049" max="2050" width="11.21875" style="385" customWidth="1"/>
    <col min="2051" max="2052" width="8.88671875" style="385"/>
    <col min="2053" max="2053" width="20.6640625" style="385" customWidth="1"/>
    <col min="2054" max="2055" width="8.88671875" style="385"/>
    <col min="2056" max="2058" width="13.6640625" style="385" customWidth="1"/>
    <col min="2059" max="2060" width="13.88671875" style="385" customWidth="1"/>
    <col min="2061" max="2061" width="13.6640625" style="385" customWidth="1"/>
    <col min="2062" max="2063" width="13.88671875" style="385" customWidth="1"/>
    <col min="2064" max="2085" width="13.6640625" style="385" customWidth="1"/>
    <col min="2086" max="2100" width="0" style="385" hidden="1" customWidth="1"/>
    <col min="2101" max="2101" width="13.6640625" style="385" customWidth="1"/>
    <col min="2102" max="2102" width="3.6640625" style="385" customWidth="1"/>
    <col min="2103" max="2103" width="21.109375" style="385" customWidth="1"/>
    <col min="2104" max="2304" width="8.88671875" style="385"/>
    <col min="2305" max="2306" width="11.21875" style="385" customWidth="1"/>
    <col min="2307" max="2308" width="8.88671875" style="385"/>
    <col min="2309" max="2309" width="20.6640625" style="385" customWidth="1"/>
    <col min="2310" max="2311" width="8.88671875" style="385"/>
    <col min="2312" max="2314" width="13.6640625" style="385" customWidth="1"/>
    <col min="2315" max="2316" width="13.88671875" style="385" customWidth="1"/>
    <col min="2317" max="2317" width="13.6640625" style="385" customWidth="1"/>
    <col min="2318" max="2319" width="13.88671875" style="385" customWidth="1"/>
    <col min="2320" max="2341" width="13.6640625" style="385" customWidth="1"/>
    <col min="2342" max="2356" width="0" style="385" hidden="1" customWidth="1"/>
    <col min="2357" max="2357" width="13.6640625" style="385" customWidth="1"/>
    <col min="2358" max="2358" width="3.6640625" style="385" customWidth="1"/>
    <col min="2359" max="2359" width="21.109375" style="385" customWidth="1"/>
    <col min="2360" max="2560" width="8.88671875" style="385"/>
    <col min="2561" max="2562" width="11.21875" style="385" customWidth="1"/>
    <col min="2563" max="2564" width="8.88671875" style="385"/>
    <col min="2565" max="2565" width="20.6640625" style="385" customWidth="1"/>
    <col min="2566" max="2567" width="8.88671875" style="385"/>
    <col min="2568" max="2570" width="13.6640625" style="385" customWidth="1"/>
    <col min="2571" max="2572" width="13.88671875" style="385" customWidth="1"/>
    <col min="2573" max="2573" width="13.6640625" style="385" customWidth="1"/>
    <col min="2574" max="2575" width="13.88671875" style="385" customWidth="1"/>
    <col min="2576" max="2597" width="13.6640625" style="385" customWidth="1"/>
    <col min="2598" max="2612" width="0" style="385" hidden="1" customWidth="1"/>
    <col min="2613" max="2613" width="13.6640625" style="385" customWidth="1"/>
    <col min="2614" max="2614" width="3.6640625" style="385" customWidth="1"/>
    <col min="2615" max="2615" width="21.109375" style="385" customWidth="1"/>
    <col min="2616" max="2816" width="8.88671875" style="385"/>
    <col min="2817" max="2818" width="11.21875" style="385" customWidth="1"/>
    <col min="2819" max="2820" width="8.88671875" style="385"/>
    <col min="2821" max="2821" width="20.6640625" style="385" customWidth="1"/>
    <col min="2822" max="2823" width="8.88671875" style="385"/>
    <col min="2824" max="2826" width="13.6640625" style="385" customWidth="1"/>
    <col min="2827" max="2828" width="13.88671875" style="385" customWidth="1"/>
    <col min="2829" max="2829" width="13.6640625" style="385" customWidth="1"/>
    <col min="2830" max="2831" width="13.88671875" style="385" customWidth="1"/>
    <col min="2832" max="2853" width="13.6640625" style="385" customWidth="1"/>
    <col min="2854" max="2868" width="0" style="385" hidden="1" customWidth="1"/>
    <col min="2869" max="2869" width="13.6640625" style="385" customWidth="1"/>
    <col min="2870" max="2870" width="3.6640625" style="385" customWidth="1"/>
    <col min="2871" max="2871" width="21.109375" style="385" customWidth="1"/>
    <col min="2872" max="3072" width="8.88671875" style="385"/>
    <col min="3073" max="3074" width="11.21875" style="385" customWidth="1"/>
    <col min="3075" max="3076" width="8.88671875" style="385"/>
    <col min="3077" max="3077" width="20.6640625" style="385" customWidth="1"/>
    <col min="3078" max="3079" width="8.88671875" style="385"/>
    <col min="3080" max="3082" width="13.6640625" style="385" customWidth="1"/>
    <col min="3083" max="3084" width="13.88671875" style="385" customWidth="1"/>
    <col min="3085" max="3085" width="13.6640625" style="385" customWidth="1"/>
    <col min="3086" max="3087" width="13.88671875" style="385" customWidth="1"/>
    <col min="3088" max="3109" width="13.6640625" style="385" customWidth="1"/>
    <col min="3110" max="3124" width="0" style="385" hidden="1" customWidth="1"/>
    <col min="3125" max="3125" width="13.6640625" style="385" customWidth="1"/>
    <col min="3126" max="3126" width="3.6640625" style="385" customWidth="1"/>
    <col min="3127" max="3127" width="21.109375" style="385" customWidth="1"/>
    <col min="3128" max="3328" width="8.88671875" style="385"/>
    <col min="3329" max="3330" width="11.21875" style="385" customWidth="1"/>
    <col min="3331" max="3332" width="8.88671875" style="385"/>
    <col min="3333" max="3333" width="20.6640625" style="385" customWidth="1"/>
    <col min="3334" max="3335" width="8.88671875" style="385"/>
    <col min="3336" max="3338" width="13.6640625" style="385" customWidth="1"/>
    <col min="3339" max="3340" width="13.88671875" style="385" customWidth="1"/>
    <col min="3341" max="3341" width="13.6640625" style="385" customWidth="1"/>
    <col min="3342" max="3343" width="13.88671875" style="385" customWidth="1"/>
    <col min="3344" max="3365" width="13.6640625" style="385" customWidth="1"/>
    <col min="3366" max="3380" width="0" style="385" hidden="1" customWidth="1"/>
    <col min="3381" max="3381" width="13.6640625" style="385" customWidth="1"/>
    <col min="3382" max="3382" width="3.6640625" style="385" customWidth="1"/>
    <col min="3383" max="3383" width="21.109375" style="385" customWidth="1"/>
    <col min="3384" max="3584" width="8.88671875" style="385"/>
    <col min="3585" max="3586" width="11.21875" style="385" customWidth="1"/>
    <col min="3587" max="3588" width="8.88671875" style="385"/>
    <col min="3589" max="3589" width="20.6640625" style="385" customWidth="1"/>
    <col min="3590" max="3591" width="8.88671875" style="385"/>
    <col min="3592" max="3594" width="13.6640625" style="385" customWidth="1"/>
    <col min="3595" max="3596" width="13.88671875" style="385" customWidth="1"/>
    <col min="3597" max="3597" width="13.6640625" style="385" customWidth="1"/>
    <col min="3598" max="3599" width="13.88671875" style="385" customWidth="1"/>
    <col min="3600" max="3621" width="13.6640625" style="385" customWidth="1"/>
    <col min="3622" max="3636" width="0" style="385" hidden="1" customWidth="1"/>
    <col min="3637" max="3637" width="13.6640625" style="385" customWidth="1"/>
    <col min="3638" max="3638" width="3.6640625" style="385" customWidth="1"/>
    <col min="3639" max="3639" width="21.109375" style="385" customWidth="1"/>
    <col min="3640" max="3840" width="8.88671875" style="385"/>
    <col min="3841" max="3842" width="11.21875" style="385" customWidth="1"/>
    <col min="3843" max="3844" width="8.88671875" style="385"/>
    <col min="3845" max="3845" width="20.6640625" style="385" customWidth="1"/>
    <col min="3846" max="3847" width="8.88671875" style="385"/>
    <col min="3848" max="3850" width="13.6640625" style="385" customWidth="1"/>
    <col min="3851" max="3852" width="13.88671875" style="385" customWidth="1"/>
    <col min="3853" max="3853" width="13.6640625" style="385" customWidth="1"/>
    <col min="3854" max="3855" width="13.88671875" style="385" customWidth="1"/>
    <col min="3856" max="3877" width="13.6640625" style="385" customWidth="1"/>
    <col min="3878" max="3892" width="0" style="385" hidden="1" customWidth="1"/>
    <col min="3893" max="3893" width="13.6640625" style="385" customWidth="1"/>
    <col min="3894" max="3894" width="3.6640625" style="385" customWidth="1"/>
    <col min="3895" max="3895" width="21.109375" style="385" customWidth="1"/>
    <col min="3896" max="4096" width="8.88671875" style="385"/>
    <col min="4097" max="4098" width="11.21875" style="385" customWidth="1"/>
    <col min="4099" max="4100" width="8.88671875" style="385"/>
    <col min="4101" max="4101" width="20.6640625" style="385" customWidth="1"/>
    <col min="4102" max="4103" width="8.88671875" style="385"/>
    <col min="4104" max="4106" width="13.6640625" style="385" customWidth="1"/>
    <col min="4107" max="4108" width="13.88671875" style="385" customWidth="1"/>
    <col min="4109" max="4109" width="13.6640625" style="385" customWidth="1"/>
    <col min="4110" max="4111" width="13.88671875" style="385" customWidth="1"/>
    <col min="4112" max="4133" width="13.6640625" style="385" customWidth="1"/>
    <col min="4134" max="4148" width="0" style="385" hidden="1" customWidth="1"/>
    <col min="4149" max="4149" width="13.6640625" style="385" customWidth="1"/>
    <col min="4150" max="4150" width="3.6640625" style="385" customWidth="1"/>
    <col min="4151" max="4151" width="21.109375" style="385" customWidth="1"/>
    <col min="4152" max="4352" width="8.88671875" style="385"/>
    <col min="4353" max="4354" width="11.21875" style="385" customWidth="1"/>
    <col min="4355" max="4356" width="8.88671875" style="385"/>
    <col min="4357" max="4357" width="20.6640625" style="385" customWidth="1"/>
    <col min="4358" max="4359" width="8.88671875" style="385"/>
    <col min="4360" max="4362" width="13.6640625" style="385" customWidth="1"/>
    <col min="4363" max="4364" width="13.88671875" style="385" customWidth="1"/>
    <col min="4365" max="4365" width="13.6640625" style="385" customWidth="1"/>
    <col min="4366" max="4367" width="13.88671875" style="385" customWidth="1"/>
    <col min="4368" max="4389" width="13.6640625" style="385" customWidth="1"/>
    <col min="4390" max="4404" width="0" style="385" hidden="1" customWidth="1"/>
    <col min="4405" max="4405" width="13.6640625" style="385" customWidth="1"/>
    <col min="4406" max="4406" width="3.6640625" style="385" customWidth="1"/>
    <col min="4407" max="4407" width="21.109375" style="385" customWidth="1"/>
    <col min="4408" max="4608" width="8.88671875" style="385"/>
    <col min="4609" max="4610" width="11.21875" style="385" customWidth="1"/>
    <col min="4611" max="4612" width="8.88671875" style="385"/>
    <col min="4613" max="4613" width="20.6640625" style="385" customWidth="1"/>
    <col min="4614" max="4615" width="8.88671875" style="385"/>
    <col min="4616" max="4618" width="13.6640625" style="385" customWidth="1"/>
    <col min="4619" max="4620" width="13.88671875" style="385" customWidth="1"/>
    <col min="4621" max="4621" width="13.6640625" style="385" customWidth="1"/>
    <col min="4622" max="4623" width="13.88671875" style="385" customWidth="1"/>
    <col min="4624" max="4645" width="13.6640625" style="385" customWidth="1"/>
    <col min="4646" max="4660" width="0" style="385" hidden="1" customWidth="1"/>
    <col min="4661" max="4661" width="13.6640625" style="385" customWidth="1"/>
    <col min="4662" max="4662" width="3.6640625" style="385" customWidth="1"/>
    <col min="4663" max="4663" width="21.109375" style="385" customWidth="1"/>
    <col min="4664" max="4864" width="8.88671875" style="385"/>
    <col min="4865" max="4866" width="11.21875" style="385" customWidth="1"/>
    <col min="4867" max="4868" width="8.88671875" style="385"/>
    <col min="4869" max="4869" width="20.6640625" style="385" customWidth="1"/>
    <col min="4870" max="4871" width="8.88671875" style="385"/>
    <col min="4872" max="4874" width="13.6640625" style="385" customWidth="1"/>
    <col min="4875" max="4876" width="13.88671875" style="385" customWidth="1"/>
    <col min="4877" max="4877" width="13.6640625" style="385" customWidth="1"/>
    <col min="4878" max="4879" width="13.88671875" style="385" customWidth="1"/>
    <col min="4880" max="4901" width="13.6640625" style="385" customWidth="1"/>
    <col min="4902" max="4916" width="0" style="385" hidden="1" customWidth="1"/>
    <col min="4917" max="4917" width="13.6640625" style="385" customWidth="1"/>
    <col min="4918" max="4918" width="3.6640625" style="385" customWidth="1"/>
    <col min="4919" max="4919" width="21.109375" style="385" customWidth="1"/>
    <col min="4920" max="5120" width="8.88671875" style="385"/>
    <col min="5121" max="5122" width="11.21875" style="385" customWidth="1"/>
    <col min="5123" max="5124" width="8.88671875" style="385"/>
    <col min="5125" max="5125" width="20.6640625" style="385" customWidth="1"/>
    <col min="5126" max="5127" width="8.88671875" style="385"/>
    <col min="5128" max="5130" width="13.6640625" style="385" customWidth="1"/>
    <col min="5131" max="5132" width="13.88671875" style="385" customWidth="1"/>
    <col min="5133" max="5133" width="13.6640625" style="385" customWidth="1"/>
    <col min="5134" max="5135" width="13.88671875" style="385" customWidth="1"/>
    <col min="5136" max="5157" width="13.6640625" style="385" customWidth="1"/>
    <col min="5158" max="5172" width="0" style="385" hidden="1" customWidth="1"/>
    <col min="5173" max="5173" width="13.6640625" style="385" customWidth="1"/>
    <col min="5174" max="5174" width="3.6640625" style="385" customWidth="1"/>
    <col min="5175" max="5175" width="21.109375" style="385" customWidth="1"/>
    <col min="5176" max="5376" width="8.88671875" style="385"/>
    <col min="5377" max="5378" width="11.21875" style="385" customWidth="1"/>
    <col min="5379" max="5380" width="8.88671875" style="385"/>
    <col min="5381" max="5381" width="20.6640625" style="385" customWidth="1"/>
    <col min="5382" max="5383" width="8.88671875" style="385"/>
    <col min="5384" max="5386" width="13.6640625" style="385" customWidth="1"/>
    <col min="5387" max="5388" width="13.88671875" style="385" customWidth="1"/>
    <col min="5389" max="5389" width="13.6640625" style="385" customWidth="1"/>
    <col min="5390" max="5391" width="13.88671875" style="385" customWidth="1"/>
    <col min="5392" max="5413" width="13.6640625" style="385" customWidth="1"/>
    <col min="5414" max="5428" width="0" style="385" hidden="1" customWidth="1"/>
    <col min="5429" max="5429" width="13.6640625" style="385" customWidth="1"/>
    <col min="5430" max="5430" width="3.6640625" style="385" customWidth="1"/>
    <col min="5431" max="5431" width="21.109375" style="385" customWidth="1"/>
    <col min="5432" max="5632" width="8.88671875" style="385"/>
    <col min="5633" max="5634" width="11.21875" style="385" customWidth="1"/>
    <col min="5635" max="5636" width="8.88671875" style="385"/>
    <col min="5637" max="5637" width="20.6640625" style="385" customWidth="1"/>
    <col min="5638" max="5639" width="8.88671875" style="385"/>
    <col min="5640" max="5642" width="13.6640625" style="385" customWidth="1"/>
    <col min="5643" max="5644" width="13.88671875" style="385" customWidth="1"/>
    <col min="5645" max="5645" width="13.6640625" style="385" customWidth="1"/>
    <col min="5646" max="5647" width="13.88671875" style="385" customWidth="1"/>
    <col min="5648" max="5669" width="13.6640625" style="385" customWidth="1"/>
    <col min="5670" max="5684" width="0" style="385" hidden="1" customWidth="1"/>
    <col min="5685" max="5685" width="13.6640625" style="385" customWidth="1"/>
    <col min="5686" max="5686" width="3.6640625" style="385" customWidth="1"/>
    <col min="5687" max="5687" width="21.109375" style="385" customWidth="1"/>
    <col min="5688" max="5888" width="8.88671875" style="385"/>
    <col min="5889" max="5890" width="11.21875" style="385" customWidth="1"/>
    <col min="5891" max="5892" width="8.88671875" style="385"/>
    <col min="5893" max="5893" width="20.6640625" style="385" customWidth="1"/>
    <col min="5894" max="5895" width="8.88671875" style="385"/>
    <col min="5896" max="5898" width="13.6640625" style="385" customWidth="1"/>
    <col min="5899" max="5900" width="13.88671875" style="385" customWidth="1"/>
    <col min="5901" max="5901" width="13.6640625" style="385" customWidth="1"/>
    <col min="5902" max="5903" width="13.88671875" style="385" customWidth="1"/>
    <col min="5904" max="5925" width="13.6640625" style="385" customWidth="1"/>
    <col min="5926" max="5940" width="0" style="385" hidden="1" customWidth="1"/>
    <col min="5941" max="5941" width="13.6640625" style="385" customWidth="1"/>
    <col min="5942" max="5942" width="3.6640625" style="385" customWidth="1"/>
    <col min="5943" max="5943" width="21.109375" style="385" customWidth="1"/>
    <col min="5944" max="6144" width="8.88671875" style="385"/>
    <col min="6145" max="6146" width="11.21875" style="385" customWidth="1"/>
    <col min="6147" max="6148" width="8.88671875" style="385"/>
    <col min="6149" max="6149" width="20.6640625" style="385" customWidth="1"/>
    <col min="6150" max="6151" width="8.88671875" style="385"/>
    <col min="6152" max="6154" width="13.6640625" style="385" customWidth="1"/>
    <col min="6155" max="6156" width="13.88671875" style="385" customWidth="1"/>
    <col min="6157" max="6157" width="13.6640625" style="385" customWidth="1"/>
    <col min="6158" max="6159" width="13.88671875" style="385" customWidth="1"/>
    <col min="6160" max="6181" width="13.6640625" style="385" customWidth="1"/>
    <col min="6182" max="6196" width="0" style="385" hidden="1" customWidth="1"/>
    <col min="6197" max="6197" width="13.6640625" style="385" customWidth="1"/>
    <col min="6198" max="6198" width="3.6640625" style="385" customWidth="1"/>
    <col min="6199" max="6199" width="21.109375" style="385" customWidth="1"/>
    <col min="6200" max="6400" width="8.88671875" style="385"/>
    <col min="6401" max="6402" width="11.21875" style="385" customWidth="1"/>
    <col min="6403" max="6404" width="8.88671875" style="385"/>
    <col min="6405" max="6405" width="20.6640625" style="385" customWidth="1"/>
    <col min="6406" max="6407" width="8.88671875" style="385"/>
    <col min="6408" max="6410" width="13.6640625" style="385" customWidth="1"/>
    <col min="6411" max="6412" width="13.88671875" style="385" customWidth="1"/>
    <col min="6413" max="6413" width="13.6640625" style="385" customWidth="1"/>
    <col min="6414" max="6415" width="13.88671875" style="385" customWidth="1"/>
    <col min="6416" max="6437" width="13.6640625" style="385" customWidth="1"/>
    <col min="6438" max="6452" width="0" style="385" hidden="1" customWidth="1"/>
    <col min="6453" max="6453" width="13.6640625" style="385" customWidth="1"/>
    <col min="6454" max="6454" width="3.6640625" style="385" customWidth="1"/>
    <col min="6455" max="6455" width="21.109375" style="385" customWidth="1"/>
    <col min="6456" max="6656" width="8.88671875" style="385"/>
    <col min="6657" max="6658" width="11.21875" style="385" customWidth="1"/>
    <col min="6659" max="6660" width="8.88671875" style="385"/>
    <col min="6661" max="6661" width="20.6640625" style="385" customWidth="1"/>
    <col min="6662" max="6663" width="8.88671875" style="385"/>
    <col min="6664" max="6666" width="13.6640625" style="385" customWidth="1"/>
    <col min="6667" max="6668" width="13.88671875" style="385" customWidth="1"/>
    <col min="6669" max="6669" width="13.6640625" style="385" customWidth="1"/>
    <col min="6670" max="6671" width="13.88671875" style="385" customWidth="1"/>
    <col min="6672" max="6693" width="13.6640625" style="385" customWidth="1"/>
    <col min="6694" max="6708" width="0" style="385" hidden="1" customWidth="1"/>
    <col min="6709" max="6709" width="13.6640625" style="385" customWidth="1"/>
    <col min="6710" max="6710" width="3.6640625" style="385" customWidth="1"/>
    <col min="6711" max="6711" width="21.109375" style="385" customWidth="1"/>
    <col min="6712" max="6912" width="8.88671875" style="385"/>
    <col min="6913" max="6914" width="11.21875" style="385" customWidth="1"/>
    <col min="6915" max="6916" width="8.88671875" style="385"/>
    <col min="6917" max="6917" width="20.6640625" style="385" customWidth="1"/>
    <col min="6918" max="6919" width="8.88671875" style="385"/>
    <col min="6920" max="6922" width="13.6640625" style="385" customWidth="1"/>
    <col min="6923" max="6924" width="13.88671875" style="385" customWidth="1"/>
    <col min="6925" max="6925" width="13.6640625" style="385" customWidth="1"/>
    <col min="6926" max="6927" width="13.88671875" style="385" customWidth="1"/>
    <col min="6928" max="6949" width="13.6640625" style="385" customWidth="1"/>
    <col min="6950" max="6964" width="0" style="385" hidden="1" customWidth="1"/>
    <col min="6965" max="6965" width="13.6640625" style="385" customWidth="1"/>
    <col min="6966" max="6966" width="3.6640625" style="385" customWidth="1"/>
    <col min="6967" max="6967" width="21.109375" style="385" customWidth="1"/>
    <col min="6968" max="7168" width="8.88671875" style="385"/>
    <col min="7169" max="7170" width="11.21875" style="385" customWidth="1"/>
    <col min="7171" max="7172" width="8.88671875" style="385"/>
    <col min="7173" max="7173" width="20.6640625" style="385" customWidth="1"/>
    <col min="7174" max="7175" width="8.88671875" style="385"/>
    <col min="7176" max="7178" width="13.6640625" style="385" customWidth="1"/>
    <col min="7179" max="7180" width="13.88671875" style="385" customWidth="1"/>
    <col min="7181" max="7181" width="13.6640625" style="385" customWidth="1"/>
    <col min="7182" max="7183" width="13.88671875" style="385" customWidth="1"/>
    <col min="7184" max="7205" width="13.6640625" style="385" customWidth="1"/>
    <col min="7206" max="7220" width="0" style="385" hidden="1" customWidth="1"/>
    <col min="7221" max="7221" width="13.6640625" style="385" customWidth="1"/>
    <col min="7222" max="7222" width="3.6640625" style="385" customWidth="1"/>
    <col min="7223" max="7223" width="21.109375" style="385" customWidth="1"/>
    <col min="7224" max="7424" width="8.88671875" style="385"/>
    <col min="7425" max="7426" width="11.21875" style="385" customWidth="1"/>
    <col min="7427" max="7428" width="8.88671875" style="385"/>
    <col min="7429" max="7429" width="20.6640625" style="385" customWidth="1"/>
    <col min="7430" max="7431" width="8.88671875" style="385"/>
    <col min="7432" max="7434" width="13.6640625" style="385" customWidth="1"/>
    <col min="7435" max="7436" width="13.88671875" style="385" customWidth="1"/>
    <col min="7437" max="7437" width="13.6640625" style="385" customWidth="1"/>
    <col min="7438" max="7439" width="13.88671875" style="385" customWidth="1"/>
    <col min="7440" max="7461" width="13.6640625" style="385" customWidth="1"/>
    <col min="7462" max="7476" width="0" style="385" hidden="1" customWidth="1"/>
    <col min="7477" max="7477" width="13.6640625" style="385" customWidth="1"/>
    <col min="7478" max="7478" width="3.6640625" style="385" customWidth="1"/>
    <col min="7479" max="7479" width="21.109375" style="385" customWidth="1"/>
    <col min="7480" max="7680" width="8.88671875" style="385"/>
    <col min="7681" max="7682" width="11.21875" style="385" customWidth="1"/>
    <col min="7683" max="7684" width="8.88671875" style="385"/>
    <col min="7685" max="7685" width="20.6640625" style="385" customWidth="1"/>
    <col min="7686" max="7687" width="8.88671875" style="385"/>
    <col min="7688" max="7690" width="13.6640625" style="385" customWidth="1"/>
    <col min="7691" max="7692" width="13.88671875" style="385" customWidth="1"/>
    <col min="7693" max="7693" width="13.6640625" style="385" customWidth="1"/>
    <col min="7694" max="7695" width="13.88671875" style="385" customWidth="1"/>
    <col min="7696" max="7717" width="13.6640625" style="385" customWidth="1"/>
    <col min="7718" max="7732" width="0" style="385" hidden="1" customWidth="1"/>
    <col min="7733" max="7733" width="13.6640625" style="385" customWidth="1"/>
    <col min="7734" max="7734" width="3.6640625" style="385" customWidth="1"/>
    <col min="7735" max="7735" width="21.109375" style="385" customWidth="1"/>
    <col min="7736" max="7936" width="8.88671875" style="385"/>
    <col min="7937" max="7938" width="11.21875" style="385" customWidth="1"/>
    <col min="7939" max="7940" width="8.88671875" style="385"/>
    <col min="7941" max="7941" width="20.6640625" style="385" customWidth="1"/>
    <col min="7942" max="7943" width="8.88671875" style="385"/>
    <col min="7944" max="7946" width="13.6640625" style="385" customWidth="1"/>
    <col min="7947" max="7948" width="13.88671875" style="385" customWidth="1"/>
    <col min="7949" max="7949" width="13.6640625" style="385" customWidth="1"/>
    <col min="7950" max="7951" width="13.88671875" style="385" customWidth="1"/>
    <col min="7952" max="7973" width="13.6640625" style="385" customWidth="1"/>
    <col min="7974" max="7988" width="0" style="385" hidden="1" customWidth="1"/>
    <col min="7989" max="7989" width="13.6640625" style="385" customWidth="1"/>
    <col min="7990" max="7990" width="3.6640625" style="385" customWidth="1"/>
    <col min="7991" max="7991" width="21.109375" style="385" customWidth="1"/>
    <col min="7992" max="8192" width="8.88671875" style="385"/>
    <col min="8193" max="8194" width="11.21875" style="385" customWidth="1"/>
    <col min="8195" max="8196" width="8.88671875" style="385"/>
    <col min="8197" max="8197" width="20.6640625" style="385" customWidth="1"/>
    <col min="8198" max="8199" width="8.88671875" style="385"/>
    <col min="8200" max="8202" width="13.6640625" style="385" customWidth="1"/>
    <col min="8203" max="8204" width="13.88671875" style="385" customWidth="1"/>
    <col min="8205" max="8205" width="13.6640625" style="385" customWidth="1"/>
    <col min="8206" max="8207" width="13.88671875" style="385" customWidth="1"/>
    <col min="8208" max="8229" width="13.6640625" style="385" customWidth="1"/>
    <col min="8230" max="8244" width="0" style="385" hidden="1" customWidth="1"/>
    <col min="8245" max="8245" width="13.6640625" style="385" customWidth="1"/>
    <col min="8246" max="8246" width="3.6640625" style="385" customWidth="1"/>
    <col min="8247" max="8247" width="21.109375" style="385" customWidth="1"/>
    <col min="8248" max="8448" width="8.88671875" style="385"/>
    <col min="8449" max="8450" width="11.21875" style="385" customWidth="1"/>
    <col min="8451" max="8452" width="8.88671875" style="385"/>
    <col min="8453" max="8453" width="20.6640625" style="385" customWidth="1"/>
    <col min="8454" max="8455" width="8.88671875" style="385"/>
    <col min="8456" max="8458" width="13.6640625" style="385" customWidth="1"/>
    <col min="8459" max="8460" width="13.88671875" style="385" customWidth="1"/>
    <col min="8461" max="8461" width="13.6640625" style="385" customWidth="1"/>
    <col min="8462" max="8463" width="13.88671875" style="385" customWidth="1"/>
    <col min="8464" max="8485" width="13.6640625" style="385" customWidth="1"/>
    <col min="8486" max="8500" width="0" style="385" hidden="1" customWidth="1"/>
    <col min="8501" max="8501" width="13.6640625" style="385" customWidth="1"/>
    <col min="8502" max="8502" width="3.6640625" style="385" customWidth="1"/>
    <col min="8503" max="8503" width="21.109375" style="385" customWidth="1"/>
    <col min="8504" max="8704" width="8.88671875" style="385"/>
    <col min="8705" max="8706" width="11.21875" style="385" customWidth="1"/>
    <col min="8707" max="8708" width="8.88671875" style="385"/>
    <col min="8709" max="8709" width="20.6640625" style="385" customWidth="1"/>
    <col min="8710" max="8711" width="8.88671875" style="385"/>
    <col min="8712" max="8714" width="13.6640625" style="385" customWidth="1"/>
    <col min="8715" max="8716" width="13.88671875" style="385" customWidth="1"/>
    <col min="8717" max="8717" width="13.6640625" style="385" customWidth="1"/>
    <col min="8718" max="8719" width="13.88671875" style="385" customWidth="1"/>
    <col min="8720" max="8741" width="13.6640625" style="385" customWidth="1"/>
    <col min="8742" max="8756" width="0" style="385" hidden="1" customWidth="1"/>
    <col min="8757" max="8757" width="13.6640625" style="385" customWidth="1"/>
    <col min="8758" max="8758" width="3.6640625" style="385" customWidth="1"/>
    <col min="8759" max="8759" width="21.109375" style="385" customWidth="1"/>
    <col min="8760" max="8960" width="8.88671875" style="385"/>
    <col min="8961" max="8962" width="11.21875" style="385" customWidth="1"/>
    <col min="8963" max="8964" width="8.88671875" style="385"/>
    <col min="8965" max="8965" width="20.6640625" style="385" customWidth="1"/>
    <col min="8966" max="8967" width="8.88671875" style="385"/>
    <col min="8968" max="8970" width="13.6640625" style="385" customWidth="1"/>
    <col min="8971" max="8972" width="13.88671875" style="385" customWidth="1"/>
    <col min="8973" max="8973" width="13.6640625" style="385" customWidth="1"/>
    <col min="8974" max="8975" width="13.88671875" style="385" customWidth="1"/>
    <col min="8976" max="8997" width="13.6640625" style="385" customWidth="1"/>
    <col min="8998" max="9012" width="0" style="385" hidden="1" customWidth="1"/>
    <col min="9013" max="9013" width="13.6640625" style="385" customWidth="1"/>
    <col min="9014" max="9014" width="3.6640625" style="385" customWidth="1"/>
    <col min="9015" max="9015" width="21.109375" style="385" customWidth="1"/>
    <col min="9016" max="9216" width="8.88671875" style="385"/>
    <col min="9217" max="9218" width="11.21875" style="385" customWidth="1"/>
    <col min="9219" max="9220" width="8.88671875" style="385"/>
    <col min="9221" max="9221" width="20.6640625" style="385" customWidth="1"/>
    <col min="9222" max="9223" width="8.88671875" style="385"/>
    <col min="9224" max="9226" width="13.6640625" style="385" customWidth="1"/>
    <col min="9227" max="9228" width="13.88671875" style="385" customWidth="1"/>
    <col min="9229" max="9229" width="13.6640625" style="385" customWidth="1"/>
    <col min="9230" max="9231" width="13.88671875" style="385" customWidth="1"/>
    <col min="9232" max="9253" width="13.6640625" style="385" customWidth="1"/>
    <col min="9254" max="9268" width="0" style="385" hidden="1" customWidth="1"/>
    <col min="9269" max="9269" width="13.6640625" style="385" customWidth="1"/>
    <col min="9270" max="9270" width="3.6640625" style="385" customWidth="1"/>
    <col min="9271" max="9271" width="21.109375" style="385" customWidth="1"/>
    <col min="9272" max="9472" width="8.88671875" style="385"/>
    <col min="9473" max="9474" width="11.21875" style="385" customWidth="1"/>
    <col min="9475" max="9476" width="8.88671875" style="385"/>
    <col min="9477" max="9477" width="20.6640625" style="385" customWidth="1"/>
    <col min="9478" max="9479" width="8.88671875" style="385"/>
    <col min="9480" max="9482" width="13.6640625" style="385" customWidth="1"/>
    <col min="9483" max="9484" width="13.88671875" style="385" customWidth="1"/>
    <col min="9485" max="9485" width="13.6640625" style="385" customWidth="1"/>
    <col min="9486" max="9487" width="13.88671875" style="385" customWidth="1"/>
    <col min="9488" max="9509" width="13.6640625" style="385" customWidth="1"/>
    <col min="9510" max="9524" width="0" style="385" hidden="1" customWidth="1"/>
    <col min="9525" max="9525" width="13.6640625" style="385" customWidth="1"/>
    <col min="9526" max="9526" width="3.6640625" style="385" customWidth="1"/>
    <col min="9527" max="9527" width="21.109375" style="385" customWidth="1"/>
    <col min="9528" max="9728" width="8.88671875" style="385"/>
    <col min="9729" max="9730" width="11.21875" style="385" customWidth="1"/>
    <col min="9731" max="9732" width="8.88671875" style="385"/>
    <col min="9733" max="9733" width="20.6640625" style="385" customWidth="1"/>
    <col min="9734" max="9735" width="8.88671875" style="385"/>
    <col min="9736" max="9738" width="13.6640625" style="385" customWidth="1"/>
    <col min="9739" max="9740" width="13.88671875" style="385" customWidth="1"/>
    <col min="9741" max="9741" width="13.6640625" style="385" customWidth="1"/>
    <col min="9742" max="9743" width="13.88671875" style="385" customWidth="1"/>
    <col min="9744" max="9765" width="13.6640625" style="385" customWidth="1"/>
    <col min="9766" max="9780" width="0" style="385" hidden="1" customWidth="1"/>
    <col min="9781" max="9781" width="13.6640625" style="385" customWidth="1"/>
    <col min="9782" max="9782" width="3.6640625" style="385" customWidth="1"/>
    <col min="9783" max="9783" width="21.109375" style="385" customWidth="1"/>
    <col min="9784" max="9984" width="8.88671875" style="385"/>
    <col min="9985" max="9986" width="11.21875" style="385" customWidth="1"/>
    <col min="9987" max="9988" width="8.88671875" style="385"/>
    <col min="9989" max="9989" width="20.6640625" style="385" customWidth="1"/>
    <col min="9990" max="9991" width="8.88671875" style="385"/>
    <col min="9992" max="9994" width="13.6640625" style="385" customWidth="1"/>
    <col min="9995" max="9996" width="13.88671875" style="385" customWidth="1"/>
    <col min="9997" max="9997" width="13.6640625" style="385" customWidth="1"/>
    <col min="9998" max="9999" width="13.88671875" style="385" customWidth="1"/>
    <col min="10000" max="10021" width="13.6640625" style="385" customWidth="1"/>
    <col min="10022" max="10036" width="0" style="385" hidden="1" customWidth="1"/>
    <col min="10037" max="10037" width="13.6640625" style="385" customWidth="1"/>
    <col min="10038" max="10038" width="3.6640625" style="385" customWidth="1"/>
    <col min="10039" max="10039" width="21.109375" style="385" customWidth="1"/>
    <col min="10040" max="10240" width="8.88671875" style="385"/>
    <col min="10241" max="10242" width="11.21875" style="385" customWidth="1"/>
    <col min="10243" max="10244" width="8.88671875" style="385"/>
    <col min="10245" max="10245" width="20.6640625" style="385" customWidth="1"/>
    <col min="10246" max="10247" width="8.88671875" style="385"/>
    <col min="10248" max="10250" width="13.6640625" style="385" customWidth="1"/>
    <col min="10251" max="10252" width="13.88671875" style="385" customWidth="1"/>
    <col min="10253" max="10253" width="13.6640625" style="385" customWidth="1"/>
    <col min="10254" max="10255" width="13.88671875" style="385" customWidth="1"/>
    <col min="10256" max="10277" width="13.6640625" style="385" customWidth="1"/>
    <col min="10278" max="10292" width="0" style="385" hidden="1" customWidth="1"/>
    <col min="10293" max="10293" width="13.6640625" style="385" customWidth="1"/>
    <col min="10294" max="10294" width="3.6640625" style="385" customWidth="1"/>
    <col min="10295" max="10295" width="21.109375" style="385" customWidth="1"/>
    <col min="10296" max="10496" width="8.88671875" style="385"/>
    <col min="10497" max="10498" width="11.21875" style="385" customWidth="1"/>
    <col min="10499" max="10500" width="8.88671875" style="385"/>
    <col min="10501" max="10501" width="20.6640625" style="385" customWidth="1"/>
    <col min="10502" max="10503" width="8.88671875" style="385"/>
    <col min="10504" max="10506" width="13.6640625" style="385" customWidth="1"/>
    <col min="10507" max="10508" width="13.88671875" style="385" customWidth="1"/>
    <col min="10509" max="10509" width="13.6640625" style="385" customWidth="1"/>
    <col min="10510" max="10511" width="13.88671875" style="385" customWidth="1"/>
    <col min="10512" max="10533" width="13.6640625" style="385" customWidth="1"/>
    <col min="10534" max="10548" width="0" style="385" hidden="1" customWidth="1"/>
    <col min="10549" max="10549" width="13.6640625" style="385" customWidth="1"/>
    <col min="10550" max="10550" width="3.6640625" style="385" customWidth="1"/>
    <col min="10551" max="10551" width="21.109375" style="385" customWidth="1"/>
    <col min="10552" max="10752" width="8.88671875" style="385"/>
    <col min="10753" max="10754" width="11.21875" style="385" customWidth="1"/>
    <col min="10755" max="10756" width="8.88671875" style="385"/>
    <col min="10757" max="10757" width="20.6640625" style="385" customWidth="1"/>
    <col min="10758" max="10759" width="8.88671875" style="385"/>
    <col min="10760" max="10762" width="13.6640625" style="385" customWidth="1"/>
    <col min="10763" max="10764" width="13.88671875" style="385" customWidth="1"/>
    <col min="10765" max="10765" width="13.6640625" style="385" customWidth="1"/>
    <col min="10766" max="10767" width="13.88671875" style="385" customWidth="1"/>
    <col min="10768" max="10789" width="13.6640625" style="385" customWidth="1"/>
    <col min="10790" max="10804" width="0" style="385" hidden="1" customWidth="1"/>
    <col min="10805" max="10805" width="13.6640625" style="385" customWidth="1"/>
    <col min="10806" max="10806" width="3.6640625" style="385" customWidth="1"/>
    <col min="10807" max="10807" width="21.109375" style="385" customWidth="1"/>
    <col min="10808" max="11008" width="8.88671875" style="385"/>
    <col min="11009" max="11010" width="11.21875" style="385" customWidth="1"/>
    <col min="11011" max="11012" width="8.88671875" style="385"/>
    <col min="11013" max="11013" width="20.6640625" style="385" customWidth="1"/>
    <col min="11014" max="11015" width="8.88671875" style="385"/>
    <col min="11016" max="11018" width="13.6640625" style="385" customWidth="1"/>
    <col min="11019" max="11020" width="13.88671875" style="385" customWidth="1"/>
    <col min="11021" max="11021" width="13.6640625" style="385" customWidth="1"/>
    <col min="11022" max="11023" width="13.88671875" style="385" customWidth="1"/>
    <col min="11024" max="11045" width="13.6640625" style="385" customWidth="1"/>
    <col min="11046" max="11060" width="0" style="385" hidden="1" customWidth="1"/>
    <col min="11061" max="11061" width="13.6640625" style="385" customWidth="1"/>
    <col min="11062" max="11062" width="3.6640625" style="385" customWidth="1"/>
    <col min="11063" max="11063" width="21.109375" style="385" customWidth="1"/>
    <col min="11064" max="11264" width="8.88671875" style="385"/>
    <col min="11265" max="11266" width="11.21875" style="385" customWidth="1"/>
    <col min="11267" max="11268" width="8.88671875" style="385"/>
    <col min="11269" max="11269" width="20.6640625" style="385" customWidth="1"/>
    <col min="11270" max="11271" width="8.88671875" style="385"/>
    <col min="11272" max="11274" width="13.6640625" style="385" customWidth="1"/>
    <col min="11275" max="11276" width="13.88671875" style="385" customWidth="1"/>
    <col min="11277" max="11277" width="13.6640625" style="385" customWidth="1"/>
    <col min="11278" max="11279" width="13.88671875" style="385" customWidth="1"/>
    <col min="11280" max="11301" width="13.6640625" style="385" customWidth="1"/>
    <col min="11302" max="11316" width="0" style="385" hidden="1" customWidth="1"/>
    <col min="11317" max="11317" width="13.6640625" style="385" customWidth="1"/>
    <col min="11318" max="11318" width="3.6640625" style="385" customWidth="1"/>
    <col min="11319" max="11319" width="21.109375" style="385" customWidth="1"/>
    <col min="11320" max="11520" width="8.88671875" style="385"/>
    <col min="11521" max="11522" width="11.21875" style="385" customWidth="1"/>
    <col min="11523" max="11524" width="8.88671875" style="385"/>
    <col min="11525" max="11525" width="20.6640625" style="385" customWidth="1"/>
    <col min="11526" max="11527" width="8.88671875" style="385"/>
    <col min="11528" max="11530" width="13.6640625" style="385" customWidth="1"/>
    <col min="11531" max="11532" width="13.88671875" style="385" customWidth="1"/>
    <col min="11533" max="11533" width="13.6640625" style="385" customWidth="1"/>
    <col min="11534" max="11535" width="13.88671875" style="385" customWidth="1"/>
    <col min="11536" max="11557" width="13.6640625" style="385" customWidth="1"/>
    <col min="11558" max="11572" width="0" style="385" hidden="1" customWidth="1"/>
    <col min="11573" max="11573" width="13.6640625" style="385" customWidth="1"/>
    <col min="11574" max="11574" width="3.6640625" style="385" customWidth="1"/>
    <col min="11575" max="11575" width="21.109375" style="385" customWidth="1"/>
    <col min="11576" max="11776" width="8.88671875" style="385"/>
    <col min="11777" max="11778" width="11.21875" style="385" customWidth="1"/>
    <col min="11779" max="11780" width="8.88671875" style="385"/>
    <col min="11781" max="11781" width="20.6640625" style="385" customWidth="1"/>
    <col min="11782" max="11783" width="8.88671875" style="385"/>
    <col min="11784" max="11786" width="13.6640625" style="385" customWidth="1"/>
    <col min="11787" max="11788" width="13.88671875" style="385" customWidth="1"/>
    <col min="11789" max="11789" width="13.6640625" style="385" customWidth="1"/>
    <col min="11790" max="11791" width="13.88671875" style="385" customWidth="1"/>
    <col min="11792" max="11813" width="13.6640625" style="385" customWidth="1"/>
    <col min="11814" max="11828" width="0" style="385" hidden="1" customWidth="1"/>
    <col min="11829" max="11829" width="13.6640625" style="385" customWidth="1"/>
    <col min="11830" max="11830" width="3.6640625" style="385" customWidth="1"/>
    <col min="11831" max="11831" width="21.109375" style="385" customWidth="1"/>
    <col min="11832" max="12032" width="8.88671875" style="385"/>
    <col min="12033" max="12034" width="11.21875" style="385" customWidth="1"/>
    <col min="12035" max="12036" width="8.88671875" style="385"/>
    <col min="12037" max="12037" width="20.6640625" style="385" customWidth="1"/>
    <col min="12038" max="12039" width="8.88671875" style="385"/>
    <col min="12040" max="12042" width="13.6640625" style="385" customWidth="1"/>
    <col min="12043" max="12044" width="13.88671875" style="385" customWidth="1"/>
    <col min="12045" max="12045" width="13.6640625" style="385" customWidth="1"/>
    <col min="12046" max="12047" width="13.88671875" style="385" customWidth="1"/>
    <col min="12048" max="12069" width="13.6640625" style="385" customWidth="1"/>
    <col min="12070" max="12084" width="0" style="385" hidden="1" customWidth="1"/>
    <col min="12085" max="12085" width="13.6640625" style="385" customWidth="1"/>
    <col min="12086" max="12086" width="3.6640625" style="385" customWidth="1"/>
    <col min="12087" max="12087" width="21.109375" style="385" customWidth="1"/>
    <col min="12088" max="12288" width="8.88671875" style="385"/>
    <col min="12289" max="12290" width="11.21875" style="385" customWidth="1"/>
    <col min="12291" max="12292" width="8.88671875" style="385"/>
    <col min="12293" max="12293" width="20.6640625" style="385" customWidth="1"/>
    <col min="12294" max="12295" width="8.88671875" style="385"/>
    <col min="12296" max="12298" width="13.6640625" style="385" customWidth="1"/>
    <col min="12299" max="12300" width="13.88671875" style="385" customWidth="1"/>
    <col min="12301" max="12301" width="13.6640625" style="385" customWidth="1"/>
    <col min="12302" max="12303" width="13.88671875" style="385" customWidth="1"/>
    <col min="12304" max="12325" width="13.6640625" style="385" customWidth="1"/>
    <col min="12326" max="12340" width="0" style="385" hidden="1" customWidth="1"/>
    <col min="12341" max="12341" width="13.6640625" style="385" customWidth="1"/>
    <col min="12342" max="12342" width="3.6640625" style="385" customWidth="1"/>
    <col min="12343" max="12343" width="21.109375" style="385" customWidth="1"/>
    <col min="12344" max="12544" width="8.88671875" style="385"/>
    <col min="12545" max="12546" width="11.21875" style="385" customWidth="1"/>
    <col min="12547" max="12548" width="8.88671875" style="385"/>
    <col min="12549" max="12549" width="20.6640625" style="385" customWidth="1"/>
    <col min="12550" max="12551" width="8.88671875" style="385"/>
    <col min="12552" max="12554" width="13.6640625" style="385" customWidth="1"/>
    <col min="12555" max="12556" width="13.88671875" style="385" customWidth="1"/>
    <col min="12557" max="12557" width="13.6640625" style="385" customWidth="1"/>
    <col min="12558" max="12559" width="13.88671875" style="385" customWidth="1"/>
    <col min="12560" max="12581" width="13.6640625" style="385" customWidth="1"/>
    <col min="12582" max="12596" width="0" style="385" hidden="1" customWidth="1"/>
    <col min="12597" max="12597" width="13.6640625" style="385" customWidth="1"/>
    <col min="12598" max="12598" width="3.6640625" style="385" customWidth="1"/>
    <col min="12599" max="12599" width="21.109375" style="385" customWidth="1"/>
    <col min="12600" max="12800" width="8.88671875" style="385"/>
    <col min="12801" max="12802" width="11.21875" style="385" customWidth="1"/>
    <col min="12803" max="12804" width="8.88671875" style="385"/>
    <col min="12805" max="12805" width="20.6640625" style="385" customWidth="1"/>
    <col min="12806" max="12807" width="8.88671875" style="385"/>
    <col min="12808" max="12810" width="13.6640625" style="385" customWidth="1"/>
    <col min="12811" max="12812" width="13.88671875" style="385" customWidth="1"/>
    <col min="12813" max="12813" width="13.6640625" style="385" customWidth="1"/>
    <col min="12814" max="12815" width="13.88671875" style="385" customWidth="1"/>
    <col min="12816" max="12837" width="13.6640625" style="385" customWidth="1"/>
    <col min="12838" max="12852" width="0" style="385" hidden="1" customWidth="1"/>
    <col min="12853" max="12853" width="13.6640625" style="385" customWidth="1"/>
    <col min="12854" max="12854" width="3.6640625" style="385" customWidth="1"/>
    <col min="12855" max="12855" width="21.109375" style="385" customWidth="1"/>
    <col min="12856" max="13056" width="8.88671875" style="385"/>
    <col min="13057" max="13058" width="11.21875" style="385" customWidth="1"/>
    <col min="13059" max="13060" width="8.88671875" style="385"/>
    <col min="13061" max="13061" width="20.6640625" style="385" customWidth="1"/>
    <col min="13062" max="13063" width="8.88671875" style="385"/>
    <col min="13064" max="13066" width="13.6640625" style="385" customWidth="1"/>
    <col min="13067" max="13068" width="13.88671875" style="385" customWidth="1"/>
    <col min="13069" max="13069" width="13.6640625" style="385" customWidth="1"/>
    <col min="13070" max="13071" width="13.88671875" style="385" customWidth="1"/>
    <col min="13072" max="13093" width="13.6640625" style="385" customWidth="1"/>
    <col min="13094" max="13108" width="0" style="385" hidden="1" customWidth="1"/>
    <col min="13109" max="13109" width="13.6640625" style="385" customWidth="1"/>
    <col min="13110" max="13110" width="3.6640625" style="385" customWidth="1"/>
    <col min="13111" max="13111" width="21.109375" style="385" customWidth="1"/>
    <col min="13112" max="13312" width="8.88671875" style="385"/>
    <col min="13313" max="13314" width="11.21875" style="385" customWidth="1"/>
    <col min="13315" max="13316" width="8.88671875" style="385"/>
    <col min="13317" max="13317" width="20.6640625" style="385" customWidth="1"/>
    <col min="13318" max="13319" width="8.88671875" style="385"/>
    <col min="13320" max="13322" width="13.6640625" style="385" customWidth="1"/>
    <col min="13323" max="13324" width="13.88671875" style="385" customWidth="1"/>
    <col min="13325" max="13325" width="13.6640625" style="385" customWidth="1"/>
    <col min="13326" max="13327" width="13.88671875" style="385" customWidth="1"/>
    <col min="13328" max="13349" width="13.6640625" style="385" customWidth="1"/>
    <col min="13350" max="13364" width="0" style="385" hidden="1" customWidth="1"/>
    <col min="13365" max="13365" width="13.6640625" style="385" customWidth="1"/>
    <col min="13366" max="13366" width="3.6640625" style="385" customWidth="1"/>
    <col min="13367" max="13367" width="21.109375" style="385" customWidth="1"/>
    <col min="13368" max="13568" width="8.88671875" style="385"/>
    <col min="13569" max="13570" width="11.21875" style="385" customWidth="1"/>
    <col min="13571" max="13572" width="8.88671875" style="385"/>
    <col min="13573" max="13573" width="20.6640625" style="385" customWidth="1"/>
    <col min="13574" max="13575" width="8.88671875" style="385"/>
    <col min="13576" max="13578" width="13.6640625" style="385" customWidth="1"/>
    <col min="13579" max="13580" width="13.88671875" style="385" customWidth="1"/>
    <col min="13581" max="13581" width="13.6640625" style="385" customWidth="1"/>
    <col min="13582" max="13583" width="13.88671875" style="385" customWidth="1"/>
    <col min="13584" max="13605" width="13.6640625" style="385" customWidth="1"/>
    <col min="13606" max="13620" width="0" style="385" hidden="1" customWidth="1"/>
    <col min="13621" max="13621" width="13.6640625" style="385" customWidth="1"/>
    <col min="13622" max="13622" width="3.6640625" style="385" customWidth="1"/>
    <col min="13623" max="13623" width="21.109375" style="385" customWidth="1"/>
    <col min="13624" max="13824" width="8.88671875" style="385"/>
    <col min="13825" max="13826" width="11.21875" style="385" customWidth="1"/>
    <col min="13827" max="13828" width="8.88671875" style="385"/>
    <col min="13829" max="13829" width="20.6640625" style="385" customWidth="1"/>
    <col min="13830" max="13831" width="8.88671875" style="385"/>
    <col min="13832" max="13834" width="13.6640625" style="385" customWidth="1"/>
    <col min="13835" max="13836" width="13.88671875" style="385" customWidth="1"/>
    <col min="13837" max="13837" width="13.6640625" style="385" customWidth="1"/>
    <col min="13838" max="13839" width="13.88671875" style="385" customWidth="1"/>
    <col min="13840" max="13861" width="13.6640625" style="385" customWidth="1"/>
    <col min="13862" max="13876" width="0" style="385" hidden="1" customWidth="1"/>
    <col min="13877" max="13877" width="13.6640625" style="385" customWidth="1"/>
    <col min="13878" max="13878" width="3.6640625" style="385" customWidth="1"/>
    <col min="13879" max="13879" width="21.109375" style="385" customWidth="1"/>
    <col min="13880" max="14080" width="8.88671875" style="385"/>
    <col min="14081" max="14082" width="11.21875" style="385" customWidth="1"/>
    <col min="14083" max="14084" width="8.88671875" style="385"/>
    <col min="14085" max="14085" width="20.6640625" style="385" customWidth="1"/>
    <col min="14086" max="14087" width="8.88671875" style="385"/>
    <col min="14088" max="14090" width="13.6640625" style="385" customWidth="1"/>
    <col min="14091" max="14092" width="13.88671875" style="385" customWidth="1"/>
    <col min="14093" max="14093" width="13.6640625" style="385" customWidth="1"/>
    <col min="14094" max="14095" width="13.88671875" style="385" customWidth="1"/>
    <col min="14096" max="14117" width="13.6640625" style="385" customWidth="1"/>
    <col min="14118" max="14132" width="0" style="385" hidden="1" customWidth="1"/>
    <col min="14133" max="14133" width="13.6640625" style="385" customWidth="1"/>
    <col min="14134" max="14134" width="3.6640625" style="385" customWidth="1"/>
    <col min="14135" max="14135" width="21.109375" style="385" customWidth="1"/>
    <col min="14136" max="14336" width="8.88671875" style="385"/>
    <col min="14337" max="14338" width="11.21875" style="385" customWidth="1"/>
    <col min="14339" max="14340" width="8.88671875" style="385"/>
    <col min="14341" max="14341" width="20.6640625" style="385" customWidth="1"/>
    <col min="14342" max="14343" width="8.88671875" style="385"/>
    <col min="14344" max="14346" width="13.6640625" style="385" customWidth="1"/>
    <col min="14347" max="14348" width="13.88671875" style="385" customWidth="1"/>
    <col min="14349" max="14349" width="13.6640625" style="385" customWidth="1"/>
    <col min="14350" max="14351" width="13.88671875" style="385" customWidth="1"/>
    <col min="14352" max="14373" width="13.6640625" style="385" customWidth="1"/>
    <col min="14374" max="14388" width="0" style="385" hidden="1" customWidth="1"/>
    <col min="14389" max="14389" width="13.6640625" style="385" customWidth="1"/>
    <col min="14390" max="14390" width="3.6640625" style="385" customWidth="1"/>
    <col min="14391" max="14391" width="21.109375" style="385" customWidth="1"/>
    <col min="14392" max="14592" width="8.88671875" style="385"/>
    <col min="14593" max="14594" width="11.21875" style="385" customWidth="1"/>
    <col min="14595" max="14596" width="8.88671875" style="385"/>
    <col min="14597" max="14597" width="20.6640625" style="385" customWidth="1"/>
    <col min="14598" max="14599" width="8.88671875" style="385"/>
    <col min="14600" max="14602" width="13.6640625" style="385" customWidth="1"/>
    <col min="14603" max="14604" width="13.88671875" style="385" customWidth="1"/>
    <col min="14605" max="14605" width="13.6640625" style="385" customWidth="1"/>
    <col min="14606" max="14607" width="13.88671875" style="385" customWidth="1"/>
    <col min="14608" max="14629" width="13.6640625" style="385" customWidth="1"/>
    <col min="14630" max="14644" width="0" style="385" hidden="1" customWidth="1"/>
    <col min="14645" max="14645" width="13.6640625" style="385" customWidth="1"/>
    <col min="14646" max="14646" width="3.6640625" style="385" customWidth="1"/>
    <col min="14647" max="14647" width="21.109375" style="385" customWidth="1"/>
    <col min="14648" max="14848" width="8.88671875" style="385"/>
    <col min="14849" max="14850" width="11.21875" style="385" customWidth="1"/>
    <col min="14851" max="14852" width="8.88671875" style="385"/>
    <col min="14853" max="14853" width="20.6640625" style="385" customWidth="1"/>
    <col min="14854" max="14855" width="8.88671875" style="385"/>
    <col min="14856" max="14858" width="13.6640625" style="385" customWidth="1"/>
    <col min="14859" max="14860" width="13.88671875" style="385" customWidth="1"/>
    <col min="14861" max="14861" width="13.6640625" style="385" customWidth="1"/>
    <col min="14862" max="14863" width="13.88671875" style="385" customWidth="1"/>
    <col min="14864" max="14885" width="13.6640625" style="385" customWidth="1"/>
    <col min="14886" max="14900" width="0" style="385" hidden="1" customWidth="1"/>
    <col min="14901" max="14901" width="13.6640625" style="385" customWidth="1"/>
    <col min="14902" max="14902" width="3.6640625" style="385" customWidth="1"/>
    <col min="14903" max="14903" width="21.109375" style="385" customWidth="1"/>
    <col min="14904" max="15104" width="8.88671875" style="385"/>
    <col min="15105" max="15106" width="11.21875" style="385" customWidth="1"/>
    <col min="15107" max="15108" width="8.88671875" style="385"/>
    <col min="15109" max="15109" width="20.6640625" style="385" customWidth="1"/>
    <col min="15110" max="15111" width="8.88671875" style="385"/>
    <col min="15112" max="15114" width="13.6640625" style="385" customWidth="1"/>
    <col min="15115" max="15116" width="13.88671875" style="385" customWidth="1"/>
    <col min="15117" max="15117" width="13.6640625" style="385" customWidth="1"/>
    <col min="15118" max="15119" width="13.88671875" style="385" customWidth="1"/>
    <col min="15120" max="15141" width="13.6640625" style="385" customWidth="1"/>
    <col min="15142" max="15156" width="0" style="385" hidden="1" customWidth="1"/>
    <col min="15157" max="15157" width="13.6640625" style="385" customWidth="1"/>
    <col min="15158" max="15158" width="3.6640625" style="385" customWidth="1"/>
    <col min="15159" max="15159" width="21.109375" style="385" customWidth="1"/>
    <col min="15160" max="15360" width="8.88671875" style="385"/>
    <col min="15361" max="15362" width="11.21875" style="385" customWidth="1"/>
    <col min="15363" max="15364" width="8.88671875" style="385"/>
    <col min="15365" max="15365" width="20.6640625" style="385" customWidth="1"/>
    <col min="15366" max="15367" width="8.88671875" style="385"/>
    <col min="15368" max="15370" width="13.6640625" style="385" customWidth="1"/>
    <col min="15371" max="15372" width="13.88671875" style="385" customWidth="1"/>
    <col min="15373" max="15373" width="13.6640625" style="385" customWidth="1"/>
    <col min="15374" max="15375" width="13.88671875" style="385" customWidth="1"/>
    <col min="15376" max="15397" width="13.6640625" style="385" customWidth="1"/>
    <col min="15398" max="15412" width="0" style="385" hidden="1" customWidth="1"/>
    <col min="15413" max="15413" width="13.6640625" style="385" customWidth="1"/>
    <col min="15414" max="15414" width="3.6640625" style="385" customWidth="1"/>
    <col min="15415" max="15415" width="21.109375" style="385" customWidth="1"/>
    <col min="15416" max="15616" width="8.88671875" style="385"/>
    <col min="15617" max="15618" width="11.21875" style="385" customWidth="1"/>
    <col min="15619" max="15620" width="8.88671875" style="385"/>
    <col min="15621" max="15621" width="20.6640625" style="385" customWidth="1"/>
    <col min="15622" max="15623" width="8.88671875" style="385"/>
    <col min="15624" max="15626" width="13.6640625" style="385" customWidth="1"/>
    <col min="15627" max="15628" width="13.88671875" style="385" customWidth="1"/>
    <col min="15629" max="15629" width="13.6640625" style="385" customWidth="1"/>
    <col min="15630" max="15631" width="13.88671875" style="385" customWidth="1"/>
    <col min="15632" max="15653" width="13.6640625" style="385" customWidth="1"/>
    <col min="15654" max="15668" width="0" style="385" hidden="1" customWidth="1"/>
    <col min="15669" max="15669" width="13.6640625" style="385" customWidth="1"/>
    <col min="15670" max="15670" width="3.6640625" style="385" customWidth="1"/>
    <col min="15671" max="15671" width="21.109375" style="385" customWidth="1"/>
    <col min="15672" max="15872" width="8.88671875" style="385"/>
    <col min="15873" max="15874" width="11.21875" style="385" customWidth="1"/>
    <col min="15875" max="15876" width="8.88671875" style="385"/>
    <col min="15877" max="15877" width="20.6640625" style="385" customWidth="1"/>
    <col min="15878" max="15879" width="8.88671875" style="385"/>
    <col min="15880" max="15882" width="13.6640625" style="385" customWidth="1"/>
    <col min="15883" max="15884" width="13.88671875" style="385" customWidth="1"/>
    <col min="15885" max="15885" width="13.6640625" style="385" customWidth="1"/>
    <col min="15886" max="15887" width="13.88671875" style="385" customWidth="1"/>
    <col min="15888" max="15909" width="13.6640625" style="385" customWidth="1"/>
    <col min="15910" max="15924" width="0" style="385" hidden="1" customWidth="1"/>
    <col min="15925" max="15925" width="13.6640625" style="385" customWidth="1"/>
    <col min="15926" max="15926" width="3.6640625" style="385" customWidth="1"/>
    <col min="15927" max="15927" width="21.109375" style="385" customWidth="1"/>
    <col min="15928" max="16128" width="8.88671875" style="385"/>
    <col min="16129" max="16130" width="11.21875" style="385" customWidth="1"/>
    <col min="16131" max="16132" width="8.88671875" style="385"/>
    <col min="16133" max="16133" width="20.6640625" style="385" customWidth="1"/>
    <col min="16134" max="16135" width="8.88671875" style="385"/>
    <col min="16136" max="16138" width="13.6640625" style="385" customWidth="1"/>
    <col min="16139" max="16140" width="13.88671875" style="385" customWidth="1"/>
    <col min="16141" max="16141" width="13.6640625" style="385" customWidth="1"/>
    <col min="16142" max="16143" width="13.88671875" style="385" customWidth="1"/>
    <col min="16144" max="16165" width="13.6640625" style="385" customWidth="1"/>
    <col min="16166" max="16180" width="0" style="385" hidden="1" customWidth="1"/>
    <col min="16181" max="16181" width="13.6640625" style="385" customWidth="1"/>
    <col min="16182" max="16182" width="3.6640625" style="385" customWidth="1"/>
    <col min="16183" max="16183" width="21.109375" style="385" customWidth="1"/>
    <col min="16184" max="16384" width="8.88671875" style="385"/>
  </cols>
  <sheetData>
    <row r="1" spans="1:65" ht="24.75" customHeight="1">
      <c r="AY1" s="385" t="e">
        <f>AY12+#REF!</f>
        <v>#REF!</v>
      </c>
      <c r="AZ1" s="385" t="e">
        <f>AZ12+#REF!</f>
        <v>#REF!</v>
      </c>
    </row>
    <row r="2" spans="1:65" ht="24.75" customHeight="1">
      <c r="X2" s="245"/>
      <c r="Y2" s="245"/>
      <c r="Z2" s="245"/>
      <c r="AA2" s="245"/>
      <c r="AB2" s="245"/>
      <c r="AC2" s="245"/>
      <c r="AE2" s="245"/>
      <c r="AF2" s="245"/>
      <c r="AG2" s="245"/>
      <c r="AH2" s="245"/>
      <c r="AM2" s="476"/>
      <c r="AP2" s="476"/>
      <c r="AQ2" s="476"/>
      <c r="AS2" s="476"/>
      <c r="AT2" s="476"/>
      <c r="AU2" s="476"/>
      <c r="AV2" s="476"/>
      <c r="AY2" s="245"/>
    </row>
    <row r="3" spans="1:65" ht="39" customHeight="1">
      <c r="A3" s="392" t="s">
        <v>154</v>
      </c>
      <c r="B3" s="837" t="s">
        <v>153</v>
      </c>
      <c r="C3" s="2462" t="s">
        <v>152</v>
      </c>
      <c r="D3" s="2463"/>
      <c r="E3" s="2464"/>
      <c r="H3" s="476"/>
      <c r="I3" s="476"/>
      <c r="J3" s="476"/>
      <c r="U3" s="245"/>
      <c r="AD3" s="2465" t="s">
        <v>149</v>
      </c>
      <c r="AE3" s="2466"/>
      <c r="AF3" s="2465" t="s">
        <v>148</v>
      </c>
      <c r="AG3" s="2466"/>
      <c r="AH3" s="2465" t="s">
        <v>147</v>
      </c>
      <c r="AI3" s="2466"/>
      <c r="AJ3" s="476"/>
      <c r="AK3" s="476"/>
      <c r="AL3" s="476"/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6"/>
      <c r="BC3" s="476"/>
      <c r="BD3" s="392" t="s">
        <v>155</v>
      </c>
      <c r="BE3" s="392" t="s">
        <v>156</v>
      </c>
      <c r="BF3" s="392" t="s">
        <v>157</v>
      </c>
      <c r="BG3" s="392" t="s">
        <v>155</v>
      </c>
      <c r="BH3" s="392" t="s">
        <v>156</v>
      </c>
      <c r="BI3" s="392" t="s">
        <v>157</v>
      </c>
    </row>
    <row r="4" spans="1:65" ht="39" customHeight="1">
      <c r="A4" s="2411" t="s">
        <v>283</v>
      </c>
      <c r="B4" s="2413">
        <v>5</v>
      </c>
      <c r="C4" s="2467" t="s">
        <v>282</v>
      </c>
      <c r="D4" s="2468"/>
      <c r="E4" s="2469"/>
      <c r="H4" s="838"/>
      <c r="I4" s="838"/>
      <c r="J4" s="838"/>
      <c r="K4" s="2473" t="s">
        <v>159</v>
      </c>
      <c r="L4" s="2473"/>
      <c r="M4" s="2473"/>
      <c r="N4" s="2473"/>
      <c r="O4" s="2473"/>
      <c r="P4" s="839"/>
      <c r="Q4" s="392" t="s">
        <v>144</v>
      </c>
      <c r="R4" s="2474"/>
      <c r="S4" s="2475"/>
      <c r="T4" s="2475"/>
      <c r="U4" s="2475"/>
      <c r="V4" s="2476"/>
      <c r="W4" s="392" t="s">
        <v>141</v>
      </c>
      <c r="X4" s="2462"/>
      <c r="Y4" s="2463"/>
      <c r="Z4" s="2463"/>
      <c r="AA4" s="2463"/>
      <c r="AB4" s="2464"/>
      <c r="AC4" s="840"/>
      <c r="AD4" s="2482"/>
      <c r="AE4" s="2483"/>
      <c r="AF4" s="2482"/>
      <c r="AG4" s="2483"/>
      <c r="AH4" s="2482"/>
      <c r="AI4" s="2483"/>
      <c r="AJ4" s="841"/>
      <c r="AK4" s="838"/>
      <c r="AL4" s="841"/>
      <c r="AM4" s="841"/>
      <c r="AN4" s="476"/>
      <c r="AO4" s="476"/>
      <c r="AP4" s="841"/>
      <c r="AQ4" s="841"/>
      <c r="AR4" s="841"/>
      <c r="AS4" s="841"/>
      <c r="AT4" s="841"/>
      <c r="AU4" s="841"/>
      <c r="AV4" s="841"/>
      <c r="AW4" s="841"/>
      <c r="AX4" s="841"/>
      <c r="AY4" s="841"/>
      <c r="AZ4" s="841"/>
      <c r="BA4" s="841"/>
      <c r="BB4" s="476"/>
      <c r="BC4" s="476"/>
      <c r="BE4" s="2477" t="s">
        <v>160</v>
      </c>
      <c r="BF4" s="2477" t="s">
        <v>161</v>
      </c>
      <c r="BG4" s="2477"/>
      <c r="BH4" s="2477"/>
      <c r="BI4" s="2477"/>
    </row>
    <row r="5" spans="1:65" ht="39" customHeight="1">
      <c r="A5" s="2412"/>
      <c r="B5" s="2414"/>
      <c r="C5" s="2470"/>
      <c r="D5" s="2471"/>
      <c r="E5" s="2472"/>
      <c r="H5" s="838"/>
      <c r="I5" s="838"/>
      <c r="J5" s="838"/>
      <c r="K5" s="2473"/>
      <c r="L5" s="2473"/>
      <c r="M5" s="2473"/>
      <c r="N5" s="2473"/>
      <c r="O5" s="2473"/>
      <c r="P5" s="839"/>
      <c r="Q5" s="392" t="s">
        <v>142</v>
      </c>
      <c r="R5" s="2474"/>
      <c r="S5" s="2475"/>
      <c r="T5" s="2475"/>
      <c r="U5" s="2475"/>
      <c r="V5" s="2476"/>
      <c r="W5" s="392" t="s">
        <v>151</v>
      </c>
      <c r="X5" s="2462"/>
      <c r="Y5" s="2463"/>
      <c r="Z5" s="2463"/>
      <c r="AA5" s="2463"/>
      <c r="AB5" s="2464"/>
      <c r="AC5" s="840"/>
      <c r="AD5" s="2484"/>
      <c r="AE5" s="2485"/>
      <c r="AF5" s="2484"/>
      <c r="AG5" s="2485"/>
      <c r="AH5" s="2484"/>
      <c r="AI5" s="2485"/>
      <c r="AJ5" s="838"/>
      <c r="AK5" s="838"/>
      <c r="AL5" s="841"/>
      <c r="AM5" s="841"/>
      <c r="AN5" s="476"/>
      <c r="AO5" s="476"/>
      <c r="AP5" s="841"/>
      <c r="AQ5" s="841"/>
      <c r="AR5" s="841"/>
      <c r="AS5" s="841"/>
      <c r="AT5" s="841"/>
      <c r="AU5" s="841"/>
      <c r="AV5" s="841"/>
      <c r="AW5" s="841"/>
      <c r="AX5" s="841"/>
      <c r="AY5" s="841"/>
      <c r="AZ5" s="841"/>
      <c r="BA5" s="841"/>
      <c r="BB5" s="476"/>
      <c r="BC5" s="476"/>
      <c r="BE5" s="2478"/>
      <c r="BF5" s="2478"/>
      <c r="BG5" s="2478"/>
      <c r="BH5" s="2478"/>
      <c r="BI5" s="2478"/>
    </row>
    <row r="6" spans="1:65" ht="24.75" customHeight="1">
      <c r="T6" s="842"/>
      <c r="U6" s="842"/>
      <c r="V6" s="843"/>
      <c r="W6" s="843"/>
      <c r="X6" s="843"/>
      <c r="Y6" s="843"/>
      <c r="Z6" s="844"/>
      <c r="AA6" s="843"/>
      <c r="AB6" s="843"/>
      <c r="AC6" s="842"/>
      <c r="AD6" s="842"/>
      <c r="AE6" s="844"/>
      <c r="AF6" s="843"/>
      <c r="AG6" s="843"/>
      <c r="AH6" s="842"/>
      <c r="AI6" s="842"/>
      <c r="AN6" s="842"/>
      <c r="AO6" s="842"/>
      <c r="AV6" s="2479"/>
      <c r="AW6" s="2479"/>
      <c r="BE6" s="845"/>
    </row>
    <row r="7" spans="1:65" ht="24.75" customHeight="1" thickBot="1">
      <c r="AF7" s="386"/>
      <c r="AG7" s="1578"/>
    </row>
    <row r="8" spans="1:65" ht="26.25" customHeight="1">
      <c r="A8" s="2480" t="s">
        <v>140</v>
      </c>
      <c r="B8" s="2406"/>
      <c r="C8" s="2406"/>
      <c r="D8" s="2406"/>
      <c r="E8" s="2407"/>
      <c r="F8" s="2442" t="s">
        <v>139</v>
      </c>
      <c r="G8" s="846" t="s">
        <v>138</v>
      </c>
      <c r="H8" s="468">
        <v>18</v>
      </c>
      <c r="I8" s="200">
        <v>21</v>
      </c>
      <c r="J8" s="201">
        <v>22</v>
      </c>
      <c r="K8" s="201">
        <v>23</v>
      </c>
      <c r="L8" s="198">
        <v>24</v>
      </c>
      <c r="M8" s="464">
        <v>25</v>
      </c>
      <c r="N8" s="199">
        <v>6</v>
      </c>
      <c r="O8" s="1182">
        <v>7</v>
      </c>
      <c r="P8" s="1182">
        <v>8</v>
      </c>
      <c r="Q8" s="1800">
        <v>9</v>
      </c>
      <c r="R8" s="1803">
        <v>12</v>
      </c>
      <c r="S8" s="1320">
        <v>13</v>
      </c>
      <c r="T8" s="1182">
        <v>14</v>
      </c>
      <c r="U8" s="467">
        <v>15</v>
      </c>
      <c r="V8" s="1320">
        <v>16</v>
      </c>
      <c r="W8" s="1182">
        <v>19</v>
      </c>
      <c r="X8" s="466">
        <v>20</v>
      </c>
      <c r="Y8" s="1800">
        <v>21</v>
      </c>
      <c r="Z8" s="467">
        <v>22</v>
      </c>
      <c r="AA8" s="1320">
        <v>23</v>
      </c>
      <c r="AB8" s="1182">
        <v>26</v>
      </c>
      <c r="AC8" s="1182">
        <v>27</v>
      </c>
      <c r="AD8" s="464">
        <v>28</v>
      </c>
      <c r="AE8" s="199">
        <v>29</v>
      </c>
      <c r="AF8" s="464">
        <v>30</v>
      </c>
      <c r="AG8" s="851"/>
      <c r="AH8" s="848"/>
      <c r="AI8" s="848"/>
      <c r="AJ8" s="848"/>
      <c r="AK8" s="848"/>
      <c r="AL8" s="851"/>
      <c r="AM8" s="849"/>
      <c r="AN8" s="847"/>
      <c r="AO8" s="847"/>
      <c r="AP8" s="847"/>
      <c r="AQ8" s="850"/>
      <c r="AR8" s="849"/>
      <c r="AS8" s="848"/>
      <c r="AT8" s="851"/>
      <c r="AU8" s="848"/>
      <c r="AV8" s="848"/>
      <c r="AW8" s="848"/>
      <c r="AX8" s="848"/>
      <c r="AY8" s="410"/>
      <c r="AZ8" s="409"/>
      <c r="BA8" s="1281"/>
      <c r="BB8" s="691"/>
      <c r="BC8" s="852"/>
      <c r="BD8" s="853"/>
      <c r="BE8" s="385" t="s">
        <v>162</v>
      </c>
    </row>
    <row r="9" spans="1:65" ht="26.25" customHeight="1" thickBot="1">
      <c r="A9" s="2408"/>
      <c r="B9" s="2409"/>
      <c r="C9" s="2409"/>
      <c r="D9" s="2409"/>
      <c r="E9" s="2410"/>
      <c r="F9" s="2481"/>
      <c r="G9" s="854" t="s">
        <v>136</v>
      </c>
      <c r="H9" s="1455"/>
      <c r="I9" s="1585"/>
      <c r="J9" s="1110"/>
      <c r="K9" s="1096"/>
      <c r="L9" s="1110"/>
      <c r="M9" s="1267"/>
      <c r="N9" s="1110" t="s">
        <v>163</v>
      </c>
      <c r="O9" s="1096" t="s">
        <v>164</v>
      </c>
      <c r="P9" s="1096" t="s">
        <v>165</v>
      </c>
      <c r="Q9" s="1455" t="s">
        <v>166</v>
      </c>
      <c r="R9" s="1585" t="s">
        <v>167</v>
      </c>
      <c r="S9" s="1096" t="s">
        <v>168</v>
      </c>
      <c r="T9" s="1096" t="s">
        <v>169</v>
      </c>
      <c r="U9" s="1096" t="s">
        <v>170</v>
      </c>
      <c r="V9" s="1267" t="s">
        <v>171</v>
      </c>
      <c r="W9" s="1249" t="s">
        <v>103</v>
      </c>
      <c r="X9" s="1096" t="s">
        <v>172</v>
      </c>
      <c r="Y9" s="1096" t="s">
        <v>173</v>
      </c>
      <c r="Z9" s="1096" t="s">
        <v>135</v>
      </c>
      <c r="AA9" s="1455" t="s">
        <v>134</v>
      </c>
      <c r="AB9" s="1585" t="s">
        <v>133</v>
      </c>
      <c r="AC9" s="1096" t="s">
        <v>132</v>
      </c>
      <c r="AD9" s="1096" t="s">
        <v>131</v>
      </c>
      <c r="AE9" s="1096" t="s">
        <v>174</v>
      </c>
      <c r="AF9" s="1267" t="s">
        <v>175</v>
      </c>
      <c r="AG9" s="1249"/>
      <c r="AH9" s="1096"/>
      <c r="AI9" s="1096"/>
      <c r="AJ9" s="1096"/>
      <c r="AK9" s="1096"/>
      <c r="AL9" s="1249" t="s">
        <v>178</v>
      </c>
      <c r="AM9" s="1110"/>
      <c r="AN9" s="1096"/>
      <c r="AO9" s="1110"/>
      <c r="AP9" s="1455"/>
      <c r="AQ9" s="1585"/>
      <c r="AR9" s="1249"/>
      <c r="AS9" s="1249"/>
      <c r="AT9" s="1249"/>
      <c r="AU9" s="1110"/>
      <c r="AV9" s="1096"/>
      <c r="AW9" s="1249"/>
      <c r="AX9" s="1249"/>
      <c r="AY9" s="1096"/>
      <c r="AZ9" s="1110"/>
      <c r="BA9" s="1282"/>
      <c r="BB9" s="1111"/>
      <c r="BC9" s="855"/>
      <c r="BD9" s="853"/>
    </row>
    <row r="10" spans="1:65" ht="24.75" customHeight="1">
      <c r="A10" s="2486" t="s">
        <v>277</v>
      </c>
      <c r="B10" s="2628"/>
      <c r="C10" s="2628"/>
      <c r="D10" s="2628"/>
      <c r="E10" s="2629"/>
      <c r="F10" s="2442"/>
      <c r="G10" s="856" t="s">
        <v>49</v>
      </c>
      <c r="H10" s="2085">
        <v>200</v>
      </c>
      <c r="I10" s="2070">
        <v>200</v>
      </c>
      <c r="J10" s="1665">
        <v>100</v>
      </c>
      <c r="K10" s="1665">
        <v>300</v>
      </c>
      <c r="L10" s="2085">
        <v>300</v>
      </c>
      <c r="M10" s="2086">
        <v>300</v>
      </c>
      <c r="N10" s="2048">
        <v>100</v>
      </c>
      <c r="O10" s="1640">
        <v>100</v>
      </c>
      <c r="P10" s="1640">
        <v>100</v>
      </c>
      <c r="Q10" s="1699">
        <v>100</v>
      </c>
      <c r="R10" s="1723">
        <v>100</v>
      </c>
      <c r="S10" s="1640">
        <v>100</v>
      </c>
      <c r="T10" s="1640">
        <v>200</v>
      </c>
      <c r="U10" s="1640">
        <v>200</v>
      </c>
      <c r="V10" s="1638">
        <v>200</v>
      </c>
      <c r="W10" s="1639">
        <v>200</v>
      </c>
      <c r="X10" s="1640">
        <v>200</v>
      </c>
      <c r="Y10" s="1640">
        <v>200</v>
      </c>
      <c r="Z10" s="1640">
        <v>300</v>
      </c>
      <c r="AA10" s="1699">
        <v>300</v>
      </c>
      <c r="AB10" s="1723">
        <v>300</v>
      </c>
      <c r="AC10" s="1640">
        <v>300</v>
      </c>
      <c r="AD10" s="1640">
        <v>300</v>
      </c>
      <c r="AE10" s="1640">
        <v>300</v>
      </c>
      <c r="AF10" s="1638">
        <v>300</v>
      </c>
      <c r="AG10" s="1639">
        <f>FWL!AG160</f>
        <v>0</v>
      </c>
      <c r="AH10" s="1640">
        <f>FWL!AH160</f>
        <v>0</v>
      </c>
      <c r="AI10" s="1640">
        <f>FWL!AI160</f>
        <v>0</v>
      </c>
      <c r="AJ10" s="1640">
        <f>FWL!AJ160</f>
        <v>0</v>
      </c>
      <c r="AK10" s="1640">
        <f>FWL!AK160</f>
        <v>0</v>
      </c>
      <c r="AL10" s="1640">
        <f>FWL!AL160</f>
        <v>0</v>
      </c>
      <c r="AM10" s="1640">
        <f>FWL!AM160</f>
        <v>0</v>
      </c>
      <c r="AN10" s="1640">
        <f>FWL!AN160</f>
        <v>0</v>
      </c>
      <c r="AO10" s="1640">
        <f>FWL!AO160</f>
        <v>0</v>
      </c>
      <c r="AP10" s="1640">
        <f>FWL!AP160</f>
        <v>0</v>
      </c>
      <c r="AQ10" s="1640">
        <f>FWL!AQ160</f>
        <v>0</v>
      </c>
      <c r="AR10" s="1640">
        <f>FWL!AR160</f>
        <v>0</v>
      </c>
      <c r="AS10" s="1640">
        <f>FWL!AS160</f>
        <v>0</v>
      </c>
      <c r="AT10" s="1640">
        <f>FWL!AT160</f>
        <v>0</v>
      </c>
      <c r="AU10" s="1640">
        <f>FWL!AU160</f>
        <v>0</v>
      </c>
      <c r="AV10" s="1640">
        <f>FWL!AV160</f>
        <v>0</v>
      </c>
      <c r="AW10" s="1640">
        <f>FWL!AW160</f>
        <v>0</v>
      </c>
      <c r="AX10" s="1640">
        <f>FWL!AX160</f>
        <v>0</v>
      </c>
      <c r="AY10" s="1640">
        <f>FWL!AY160</f>
        <v>0</v>
      </c>
      <c r="AZ10" s="1640">
        <f>FWL!AZ160</f>
        <v>0</v>
      </c>
      <c r="BA10" s="1641">
        <f>FWL!BA160</f>
        <v>0</v>
      </c>
      <c r="BB10" s="1636"/>
      <c r="BC10" s="1637">
        <f>SUM(N10:AW10)</f>
        <v>3900</v>
      </c>
      <c r="BD10" s="853"/>
      <c r="BM10" s="385">
        <f>SUM(V10:BH10)</f>
        <v>6800</v>
      </c>
    </row>
    <row r="11" spans="1:65" ht="24.75" customHeight="1">
      <c r="A11" s="2630"/>
      <c r="B11" s="2631"/>
      <c r="C11" s="2631"/>
      <c r="D11" s="2631"/>
      <c r="E11" s="2632"/>
      <c r="F11" s="2443"/>
      <c r="G11" s="865" t="s">
        <v>48</v>
      </c>
      <c r="H11" s="1700">
        <v>100</v>
      </c>
      <c r="I11" s="1907">
        <v>200</v>
      </c>
      <c r="J11" s="1237">
        <v>300</v>
      </c>
      <c r="K11" s="1237">
        <v>400</v>
      </c>
      <c r="L11" s="287">
        <f>N10</f>
        <v>100</v>
      </c>
      <c r="M11" s="1170">
        <f>O10</f>
        <v>100</v>
      </c>
      <c r="N11" s="287">
        <f t="shared" ref="N11:AF11" si="0">P10</f>
        <v>100</v>
      </c>
      <c r="O11" s="298">
        <f t="shared" si="0"/>
        <v>100</v>
      </c>
      <c r="P11" s="298">
        <f t="shared" si="0"/>
        <v>100</v>
      </c>
      <c r="Q11" s="866">
        <f t="shared" si="0"/>
        <v>100</v>
      </c>
      <c r="R11" s="288">
        <f t="shared" si="0"/>
        <v>200</v>
      </c>
      <c r="S11" s="298">
        <f t="shared" si="0"/>
        <v>200</v>
      </c>
      <c r="T11" s="298">
        <f t="shared" si="0"/>
        <v>200</v>
      </c>
      <c r="U11" s="298">
        <f t="shared" si="0"/>
        <v>200</v>
      </c>
      <c r="V11" s="1170">
        <f t="shared" si="0"/>
        <v>200</v>
      </c>
      <c r="W11" s="286">
        <f t="shared" si="0"/>
        <v>200</v>
      </c>
      <c r="X11" s="298">
        <f t="shared" si="0"/>
        <v>300</v>
      </c>
      <c r="Y11" s="298">
        <f t="shared" si="0"/>
        <v>300</v>
      </c>
      <c r="Z11" s="298">
        <f t="shared" si="0"/>
        <v>300</v>
      </c>
      <c r="AA11" s="866">
        <f t="shared" si="0"/>
        <v>300</v>
      </c>
      <c r="AB11" s="288">
        <f t="shared" si="0"/>
        <v>300</v>
      </c>
      <c r="AC11" s="298">
        <f t="shared" si="0"/>
        <v>300</v>
      </c>
      <c r="AD11" s="298">
        <f t="shared" si="0"/>
        <v>300</v>
      </c>
      <c r="AE11" s="298">
        <f t="shared" si="0"/>
        <v>0</v>
      </c>
      <c r="AF11" s="1170">
        <f t="shared" si="0"/>
        <v>0</v>
      </c>
      <c r="AG11" s="286">
        <f t="shared" ref="AG11:AI11" si="1">AI10</f>
        <v>0</v>
      </c>
      <c r="AH11" s="298">
        <f t="shared" si="1"/>
        <v>0</v>
      </c>
      <c r="AI11" s="298">
        <f t="shared" si="1"/>
        <v>0</v>
      </c>
      <c r="AJ11" s="298">
        <f>FWL!AK161</f>
        <v>0</v>
      </c>
      <c r="AK11" s="298">
        <f>FWL!AN160</f>
        <v>0</v>
      </c>
      <c r="AL11" s="298">
        <f>FWL!AO160</f>
        <v>0</v>
      </c>
      <c r="AM11" s="298">
        <f>FWL!AP160</f>
        <v>0</v>
      </c>
      <c r="AN11" s="298">
        <f>FWL!AQ160</f>
        <v>0</v>
      </c>
      <c r="AO11" s="298">
        <f>FWL!AR160</f>
        <v>0</v>
      </c>
      <c r="AP11" s="298">
        <f>FWL!AS160</f>
        <v>0</v>
      </c>
      <c r="AQ11" s="298">
        <f>FWL!AT160</f>
        <v>0</v>
      </c>
      <c r="AR11" s="298">
        <f>FWL!AU160</f>
        <v>0</v>
      </c>
      <c r="AS11" s="298">
        <f>FWL!AV160</f>
        <v>0</v>
      </c>
      <c r="AT11" s="298">
        <f>FWL!AW160</f>
        <v>0</v>
      </c>
      <c r="AU11" s="298"/>
      <c r="AV11" s="298"/>
      <c r="AW11" s="298"/>
      <c r="AX11" s="298"/>
      <c r="AY11" s="298"/>
      <c r="AZ11" s="298"/>
      <c r="BA11" s="1296"/>
      <c r="BB11" s="867"/>
      <c r="BC11" s="868">
        <f>SUM(M11:AW11)+100</f>
        <v>3900</v>
      </c>
      <c r="BD11" s="853"/>
      <c r="BM11" s="385">
        <f>SUM(R11:BE11)</f>
        <v>7200</v>
      </c>
    </row>
    <row r="12" spans="1:65" ht="24.75" customHeight="1">
      <c r="A12" s="2633"/>
      <c r="B12" s="2634"/>
      <c r="C12" s="2634"/>
      <c r="D12" s="2634"/>
      <c r="E12" s="2635"/>
      <c r="F12" s="2444"/>
      <c r="G12" s="869" t="s">
        <v>53</v>
      </c>
      <c r="H12" s="2069">
        <f t="shared" ref="H12:I12" si="2">K10</f>
        <v>300</v>
      </c>
      <c r="I12" s="2076">
        <f t="shared" si="2"/>
        <v>300</v>
      </c>
      <c r="J12" s="1271">
        <v>300</v>
      </c>
      <c r="K12" s="346">
        <v>100</v>
      </c>
      <c r="L12" s="349">
        <v>100</v>
      </c>
      <c r="M12" s="383">
        <v>100</v>
      </c>
      <c r="N12" s="347">
        <f t="shared" ref="N12:AG12" si="3">Q10</f>
        <v>100</v>
      </c>
      <c r="O12" s="346">
        <f t="shared" si="3"/>
        <v>100</v>
      </c>
      <c r="P12" s="346">
        <f t="shared" si="3"/>
        <v>100</v>
      </c>
      <c r="Q12" s="349">
        <f>T10</f>
        <v>200</v>
      </c>
      <c r="R12" s="348">
        <f t="shared" si="3"/>
        <v>200</v>
      </c>
      <c r="S12" s="346">
        <f t="shared" si="3"/>
        <v>200</v>
      </c>
      <c r="T12" s="346">
        <f t="shared" si="3"/>
        <v>200</v>
      </c>
      <c r="U12" s="346">
        <f t="shared" si="3"/>
        <v>200</v>
      </c>
      <c r="V12" s="383">
        <f t="shared" si="3"/>
        <v>200</v>
      </c>
      <c r="W12" s="345">
        <f t="shared" si="3"/>
        <v>300</v>
      </c>
      <c r="X12" s="346">
        <f t="shared" si="3"/>
        <v>300</v>
      </c>
      <c r="Y12" s="346">
        <f t="shared" si="3"/>
        <v>300</v>
      </c>
      <c r="Z12" s="346">
        <f t="shared" si="3"/>
        <v>300</v>
      </c>
      <c r="AA12" s="349">
        <f t="shared" si="3"/>
        <v>300</v>
      </c>
      <c r="AB12" s="348">
        <f t="shared" si="3"/>
        <v>300</v>
      </c>
      <c r="AC12" s="346">
        <f t="shared" si="3"/>
        <v>300</v>
      </c>
      <c r="AD12" s="346">
        <f t="shared" si="3"/>
        <v>0</v>
      </c>
      <c r="AE12" s="346">
        <f t="shared" si="3"/>
        <v>0</v>
      </c>
      <c r="AF12" s="383">
        <f t="shared" si="3"/>
        <v>0</v>
      </c>
      <c r="AG12" s="345">
        <f t="shared" si="3"/>
        <v>0</v>
      </c>
      <c r="AH12" s="346">
        <f t="shared" ref="AH12:AT12" si="4">AL10</f>
        <v>0</v>
      </c>
      <c r="AI12" s="346">
        <f t="shared" si="4"/>
        <v>0</v>
      </c>
      <c r="AJ12" s="346">
        <f t="shared" si="4"/>
        <v>0</v>
      </c>
      <c r="AK12" s="346">
        <f t="shared" si="4"/>
        <v>0</v>
      </c>
      <c r="AL12" s="346">
        <f t="shared" si="4"/>
        <v>0</v>
      </c>
      <c r="AM12" s="346">
        <f t="shared" si="4"/>
        <v>0</v>
      </c>
      <c r="AN12" s="346">
        <f t="shared" si="4"/>
        <v>0</v>
      </c>
      <c r="AO12" s="346">
        <f t="shared" si="4"/>
        <v>0</v>
      </c>
      <c r="AP12" s="346">
        <f t="shared" si="4"/>
        <v>0</v>
      </c>
      <c r="AQ12" s="346">
        <f t="shared" si="4"/>
        <v>0</v>
      </c>
      <c r="AR12" s="346">
        <f t="shared" si="4"/>
        <v>0</v>
      </c>
      <c r="AS12" s="346">
        <f t="shared" si="4"/>
        <v>0</v>
      </c>
      <c r="AT12" s="346">
        <f t="shared" si="4"/>
        <v>0</v>
      </c>
      <c r="AU12" s="346"/>
      <c r="AV12" s="346"/>
      <c r="AW12" s="346"/>
      <c r="AX12" s="346"/>
      <c r="AY12" s="346"/>
      <c r="AZ12" s="346"/>
      <c r="BA12" s="1291"/>
      <c r="BB12" s="1658"/>
      <c r="BC12" s="1659">
        <f>SUM(K12:AW12)</f>
        <v>3900</v>
      </c>
      <c r="BD12" s="853"/>
      <c r="BM12" s="385">
        <f>SUM(R12:BG12)</f>
        <v>7000</v>
      </c>
    </row>
    <row r="13" spans="1:65" ht="24.75" customHeight="1">
      <c r="A13" s="2445"/>
      <c r="B13" s="2446"/>
      <c r="C13" s="2450" t="s">
        <v>43</v>
      </c>
      <c r="D13" s="2451"/>
      <c r="E13" s="2452"/>
      <c r="F13" s="2453"/>
      <c r="G13" s="2451"/>
      <c r="H13" s="1936">
        <v>400</v>
      </c>
      <c r="I13" s="2083">
        <f t="shared" ref="I13:J13" si="5">H13+I12-I11</f>
        <v>500</v>
      </c>
      <c r="J13" s="1246">
        <f t="shared" si="5"/>
        <v>500</v>
      </c>
      <c r="K13" s="1246">
        <f t="shared" ref="K13" si="6">J13+K12-K11</f>
        <v>200</v>
      </c>
      <c r="L13" s="1112">
        <v>100</v>
      </c>
      <c r="M13" s="437">
        <f t="shared" ref="M13" si="7">L13+M12-M11</f>
        <v>100</v>
      </c>
      <c r="N13" s="1113">
        <f t="shared" ref="N13" si="8">M13+N12-N11</f>
        <v>100</v>
      </c>
      <c r="O13" s="333">
        <f t="shared" ref="O13" si="9">N13+O12-O11</f>
        <v>100</v>
      </c>
      <c r="P13" s="333">
        <f t="shared" ref="P13" si="10">O13+P12-P11</f>
        <v>100</v>
      </c>
      <c r="Q13" s="1112">
        <f t="shared" ref="Q13" si="11">P13+Q12-Q11</f>
        <v>200</v>
      </c>
      <c r="R13" s="331">
        <f t="shared" ref="R13" si="12">Q13+R12-R11</f>
        <v>200</v>
      </c>
      <c r="S13" s="653">
        <f t="shared" ref="S13" si="13">R13+S12-S11</f>
        <v>200</v>
      </c>
      <c r="T13" s="653">
        <f t="shared" ref="T13" si="14">S13+T12-T11</f>
        <v>200</v>
      </c>
      <c r="U13" s="676">
        <f t="shared" ref="U13" si="15">T13+U12-U11</f>
        <v>200</v>
      </c>
      <c r="V13" s="1346">
        <f t="shared" ref="V13" si="16">U13+V12-V11</f>
        <v>200</v>
      </c>
      <c r="W13" s="656">
        <f t="shared" ref="W13" si="17">V13+W12-W11</f>
        <v>300</v>
      </c>
      <c r="X13" s="653">
        <f t="shared" ref="X13" si="18">W13+X12-X11</f>
        <v>300</v>
      </c>
      <c r="Y13" s="653">
        <f t="shared" ref="Y13" si="19">X13+Y12-Y11</f>
        <v>300</v>
      </c>
      <c r="Z13" s="653">
        <f t="shared" ref="Z13" si="20">Y13+Z12-Z11</f>
        <v>300</v>
      </c>
      <c r="AA13" s="654">
        <f t="shared" ref="AA13" si="21">Z13+AA12-AA11</f>
        <v>300</v>
      </c>
      <c r="AB13" s="655">
        <f t="shared" ref="AB13" si="22">AA13+AB12-AB11</f>
        <v>300</v>
      </c>
      <c r="AC13" s="653">
        <f t="shared" ref="AC13" si="23">AB13+AC12-AC11</f>
        <v>300</v>
      </c>
      <c r="AD13" s="653">
        <f t="shared" ref="AD13" si="24">AC13+AD12-AD11</f>
        <v>0</v>
      </c>
      <c r="AE13" s="653">
        <f t="shared" ref="AE13" si="25">AD13+AE12-AE11</f>
        <v>0</v>
      </c>
      <c r="AF13" s="657">
        <f t="shared" ref="AF13" si="26">AE13+AF12-AF11</f>
        <v>0</v>
      </c>
      <c r="AG13" s="656">
        <f t="shared" ref="AG13" si="27">AF13+AG12-AG11</f>
        <v>0</v>
      </c>
      <c r="AH13" s="653">
        <f t="shared" ref="AH13" si="28">AG13+AH12-AH11</f>
        <v>0</v>
      </c>
      <c r="AI13" s="653">
        <f t="shared" ref="AI13:AJ13" si="29">AH13+AI12-AI11</f>
        <v>0</v>
      </c>
      <c r="AJ13" s="653">
        <f t="shared" si="29"/>
        <v>0</v>
      </c>
      <c r="AK13" s="653"/>
      <c r="AL13" s="653"/>
      <c r="AM13" s="653"/>
      <c r="AN13" s="653"/>
      <c r="AO13" s="653"/>
      <c r="AP13" s="653"/>
      <c r="AQ13" s="653"/>
      <c r="AR13" s="653"/>
      <c r="AS13" s="653"/>
      <c r="AT13" s="653"/>
      <c r="AU13" s="653"/>
      <c r="AV13" s="653"/>
      <c r="AW13" s="653"/>
      <c r="AX13" s="653"/>
      <c r="AY13" s="653"/>
      <c r="AZ13" s="653"/>
      <c r="BA13" s="1657"/>
      <c r="BB13" s="658"/>
      <c r="BC13" s="882"/>
      <c r="BD13" s="853">
        <f t="shared" ref="BD13:BK13" si="30">BC13+BD12-BD11</f>
        <v>0</v>
      </c>
      <c r="BE13" s="385">
        <f t="shared" si="30"/>
        <v>0</v>
      </c>
      <c r="BF13" s="385">
        <f t="shared" si="30"/>
        <v>0</v>
      </c>
      <c r="BG13" s="385">
        <f t="shared" si="30"/>
        <v>0</v>
      </c>
      <c r="BH13" s="385">
        <f t="shared" si="30"/>
        <v>0</v>
      </c>
      <c r="BI13" s="385">
        <f t="shared" si="30"/>
        <v>0</v>
      </c>
      <c r="BJ13" s="385">
        <f t="shared" si="30"/>
        <v>0</v>
      </c>
      <c r="BK13" s="385">
        <f t="shared" si="30"/>
        <v>0</v>
      </c>
    </row>
    <row r="14" spans="1:65" ht="24.75" customHeight="1">
      <c r="A14" s="2447"/>
      <c r="B14" s="2448"/>
      <c r="C14" s="2454" t="s">
        <v>197</v>
      </c>
      <c r="D14" s="2455"/>
      <c r="E14" s="2456"/>
      <c r="F14" s="2457"/>
      <c r="G14" s="2455"/>
      <c r="H14" s="1702">
        <v>200</v>
      </c>
      <c r="I14" s="2071">
        <f t="shared" ref="I14:K14" si="31">J10</f>
        <v>100</v>
      </c>
      <c r="J14" s="1716">
        <f t="shared" si="31"/>
        <v>300</v>
      </c>
      <c r="K14" s="1716">
        <f t="shared" si="31"/>
        <v>300</v>
      </c>
      <c r="L14" s="1702">
        <f>M10</f>
        <v>300</v>
      </c>
      <c r="M14" s="1661">
        <f>N10</f>
        <v>100</v>
      </c>
      <c r="N14" s="2049">
        <f>O10</f>
        <v>100</v>
      </c>
      <c r="O14" s="1644">
        <f t="shared" ref="O14:AF14" si="32">P10</f>
        <v>100</v>
      </c>
      <c r="P14" s="1644">
        <f t="shared" si="32"/>
        <v>100</v>
      </c>
      <c r="Q14" s="1719">
        <f t="shared" si="32"/>
        <v>100</v>
      </c>
      <c r="R14" s="1724">
        <f t="shared" si="32"/>
        <v>100</v>
      </c>
      <c r="S14" s="1644">
        <f t="shared" si="32"/>
        <v>200</v>
      </c>
      <c r="T14" s="1644">
        <f t="shared" si="32"/>
        <v>200</v>
      </c>
      <c r="U14" s="1644">
        <f t="shared" si="32"/>
        <v>200</v>
      </c>
      <c r="V14" s="1661">
        <f t="shared" si="32"/>
        <v>200</v>
      </c>
      <c r="W14" s="1660">
        <f t="shared" si="32"/>
        <v>200</v>
      </c>
      <c r="X14" s="1644">
        <f t="shared" si="32"/>
        <v>200</v>
      </c>
      <c r="Y14" s="1644">
        <f t="shared" si="32"/>
        <v>300</v>
      </c>
      <c r="Z14" s="1644">
        <f t="shared" si="32"/>
        <v>300</v>
      </c>
      <c r="AA14" s="1719">
        <f t="shared" si="32"/>
        <v>300</v>
      </c>
      <c r="AB14" s="1724">
        <f t="shared" si="32"/>
        <v>300</v>
      </c>
      <c r="AC14" s="1644">
        <f t="shared" si="32"/>
        <v>300</v>
      </c>
      <c r="AD14" s="1644">
        <f t="shared" si="32"/>
        <v>300</v>
      </c>
      <c r="AE14" s="1644">
        <f t="shared" si="32"/>
        <v>300</v>
      </c>
      <c r="AF14" s="1661">
        <f t="shared" si="32"/>
        <v>0</v>
      </c>
      <c r="AG14" s="1660">
        <f t="shared" ref="AG14" si="33">AH10</f>
        <v>0</v>
      </c>
      <c r="AH14" s="1645">
        <f t="shared" ref="AH14:AN14" si="34">AJ10</f>
        <v>0</v>
      </c>
      <c r="AI14" s="1645">
        <f t="shared" si="34"/>
        <v>0</v>
      </c>
      <c r="AJ14" s="1645">
        <f t="shared" si="34"/>
        <v>0</v>
      </c>
      <c r="AK14" s="1645">
        <f t="shared" si="34"/>
        <v>0</v>
      </c>
      <c r="AL14" s="1645">
        <f t="shared" si="34"/>
        <v>0</v>
      </c>
      <c r="AM14" s="1645">
        <f t="shared" si="34"/>
        <v>0</v>
      </c>
      <c r="AN14" s="1645">
        <f t="shared" si="34"/>
        <v>0</v>
      </c>
      <c r="AO14" s="1645"/>
      <c r="AP14" s="1645"/>
      <c r="AQ14" s="1645"/>
      <c r="AR14" s="1645"/>
      <c r="AS14" s="1645"/>
      <c r="AT14" s="1645"/>
      <c r="AU14" s="366"/>
      <c r="AV14" s="366"/>
      <c r="AW14" s="366"/>
      <c r="AX14" s="366"/>
      <c r="AY14" s="366"/>
      <c r="AZ14" s="366"/>
      <c r="BA14" s="1294"/>
      <c r="BB14" s="1105"/>
      <c r="BC14" s="901"/>
      <c r="BD14" s="853"/>
    </row>
    <row r="15" spans="1:65" ht="24.75" customHeight="1" thickBot="1">
      <c r="A15" s="2421"/>
      <c r="B15" s="2449"/>
      <c r="C15" s="2458" t="s">
        <v>41</v>
      </c>
      <c r="D15" s="2459"/>
      <c r="E15" s="2460"/>
      <c r="F15" s="2495"/>
      <c r="G15" s="2496"/>
      <c r="H15" s="1703"/>
      <c r="I15" s="2077">
        <f t="shared" ref="I15" si="35">H15+I11-I14</f>
        <v>100</v>
      </c>
      <c r="J15" s="1269">
        <f t="shared" ref="J15" si="36">I15+J11-J14</f>
        <v>100</v>
      </c>
      <c r="K15" s="1269">
        <f>J15+K11-K14</f>
        <v>200</v>
      </c>
      <c r="L15" s="1108">
        <f>K15+L11-L14</f>
        <v>0</v>
      </c>
      <c r="M15" s="1172">
        <f t="shared" ref="M15:AH15" si="37">L15+M11-M14</f>
        <v>0</v>
      </c>
      <c r="N15" s="1108"/>
      <c r="O15" s="340">
        <f t="shared" si="37"/>
        <v>0</v>
      </c>
      <c r="P15" s="340">
        <f t="shared" si="37"/>
        <v>0</v>
      </c>
      <c r="Q15" s="1107">
        <f t="shared" si="37"/>
        <v>0</v>
      </c>
      <c r="R15" s="338">
        <f t="shared" si="37"/>
        <v>100</v>
      </c>
      <c r="S15" s="1649">
        <f t="shared" si="37"/>
        <v>100</v>
      </c>
      <c r="T15" s="1649">
        <f t="shared" si="37"/>
        <v>100</v>
      </c>
      <c r="U15" s="1649">
        <f t="shared" si="37"/>
        <v>100</v>
      </c>
      <c r="V15" s="1561">
        <f t="shared" si="37"/>
        <v>100</v>
      </c>
      <c r="W15" s="1187">
        <f t="shared" si="37"/>
        <v>100</v>
      </c>
      <c r="X15" s="1649">
        <f t="shared" si="37"/>
        <v>200</v>
      </c>
      <c r="Y15" s="1649">
        <f t="shared" si="37"/>
        <v>200</v>
      </c>
      <c r="Z15" s="1649">
        <f t="shared" si="37"/>
        <v>200</v>
      </c>
      <c r="AA15" s="1734">
        <f t="shared" si="37"/>
        <v>200</v>
      </c>
      <c r="AB15" s="1655">
        <f t="shared" si="37"/>
        <v>200</v>
      </c>
      <c r="AC15" s="1649">
        <f t="shared" si="37"/>
        <v>200</v>
      </c>
      <c r="AD15" s="1649">
        <f t="shared" si="37"/>
        <v>200</v>
      </c>
      <c r="AE15" s="1649">
        <f t="shared" si="37"/>
        <v>-100</v>
      </c>
      <c r="AF15" s="1561">
        <f t="shared" si="37"/>
        <v>-100</v>
      </c>
      <c r="AG15" s="1654">
        <f t="shared" si="37"/>
        <v>-100</v>
      </c>
      <c r="AH15" s="1653">
        <f t="shared" si="37"/>
        <v>-100</v>
      </c>
      <c r="AI15" s="1649"/>
      <c r="AJ15" s="1649"/>
      <c r="AK15" s="1649"/>
      <c r="AL15" s="1652"/>
      <c r="AM15" s="1653"/>
      <c r="AN15" s="1651"/>
      <c r="AO15" s="1651"/>
      <c r="AP15" s="1651"/>
      <c r="AQ15" s="1654"/>
      <c r="AR15" s="1648"/>
      <c r="AS15" s="1655"/>
      <c r="AT15" s="1648"/>
      <c r="AU15" s="1649"/>
      <c r="AV15" s="1187"/>
      <c r="AW15" s="403"/>
      <c r="AX15" s="406"/>
      <c r="AY15" s="405"/>
      <c r="AZ15" s="404"/>
      <c r="BA15" s="1656"/>
      <c r="BB15" s="402"/>
      <c r="BC15" s="878"/>
      <c r="BD15" s="853">
        <f t="shared" ref="BD15:BK15" si="38">BC15+BD11-BD14</f>
        <v>0</v>
      </c>
      <c r="BE15" s="385">
        <f t="shared" si="38"/>
        <v>0</v>
      </c>
      <c r="BF15" s="385">
        <f t="shared" si="38"/>
        <v>0</v>
      </c>
      <c r="BG15" s="385">
        <f t="shared" si="38"/>
        <v>0</v>
      </c>
      <c r="BH15" s="385">
        <f t="shared" si="38"/>
        <v>0</v>
      </c>
      <c r="BI15" s="385">
        <f t="shared" si="38"/>
        <v>0</v>
      </c>
      <c r="BJ15" s="385">
        <f t="shared" si="38"/>
        <v>0</v>
      </c>
      <c r="BK15" s="385">
        <f t="shared" si="38"/>
        <v>0</v>
      </c>
      <c r="BL15" s="385">
        <f>BK15+BL11-BL14</f>
        <v>0</v>
      </c>
    </row>
    <row r="16" spans="1:65" ht="24.75" customHeight="1">
      <c r="A16" s="2486" t="s">
        <v>278</v>
      </c>
      <c r="B16" s="2628"/>
      <c r="C16" s="2628"/>
      <c r="D16" s="2628"/>
      <c r="E16" s="2629"/>
      <c r="F16" s="2442"/>
      <c r="G16" s="856" t="s">
        <v>49</v>
      </c>
      <c r="H16" s="1713">
        <v>100</v>
      </c>
      <c r="I16" s="2072">
        <v>100</v>
      </c>
      <c r="J16" s="562">
        <v>100</v>
      </c>
      <c r="K16" s="1263">
        <f>FWL!K166</f>
        <v>0</v>
      </c>
      <c r="L16" s="1586">
        <f>FWL!L166</f>
        <v>0</v>
      </c>
      <c r="M16" s="1492">
        <f>FWL!M166</f>
        <v>0</v>
      </c>
      <c r="N16" s="1586">
        <v>100</v>
      </c>
      <c r="O16" s="1263">
        <v>100</v>
      </c>
      <c r="P16" s="954">
        <v>200</v>
      </c>
      <c r="Q16" s="1704">
        <v>100</v>
      </c>
      <c r="R16" s="565">
        <v>100</v>
      </c>
      <c r="S16" s="954">
        <v>100</v>
      </c>
      <c r="T16" s="954">
        <v>100</v>
      </c>
      <c r="U16" s="954">
        <v>100</v>
      </c>
      <c r="V16" s="1530">
        <v>100</v>
      </c>
      <c r="W16" s="1553">
        <v>100</v>
      </c>
      <c r="X16" s="954">
        <v>100</v>
      </c>
      <c r="Y16" s="954">
        <v>100</v>
      </c>
      <c r="Z16" s="954">
        <v>0</v>
      </c>
      <c r="AA16" s="1720">
        <v>0</v>
      </c>
      <c r="AB16" s="565">
        <v>0</v>
      </c>
      <c r="AC16" s="954">
        <v>0</v>
      </c>
      <c r="AD16" s="954">
        <v>0</v>
      </c>
      <c r="AE16" s="954">
        <v>0</v>
      </c>
      <c r="AF16" s="1492">
        <v>0</v>
      </c>
      <c r="AG16" s="1553">
        <f>FWL!AG166</f>
        <v>0</v>
      </c>
      <c r="AH16" s="954">
        <f>FWL!AH166</f>
        <v>0</v>
      </c>
      <c r="AI16" s="567">
        <f>FWL!AI166</f>
        <v>0</v>
      </c>
      <c r="AJ16" s="567">
        <f>FWL!AJ166</f>
        <v>0</v>
      </c>
      <c r="AK16" s="567">
        <f>FWL!AK166</f>
        <v>0</v>
      </c>
      <c r="AL16" s="293">
        <f>FWL!AL166</f>
        <v>0</v>
      </c>
      <c r="AM16" s="293">
        <f>FWL!AM166</f>
        <v>0</v>
      </c>
      <c r="AN16" s="292">
        <f>FWL!AN166</f>
        <v>0</v>
      </c>
      <c r="AO16" s="295">
        <f>FWL!AO166</f>
        <v>0</v>
      </c>
      <c r="AP16" s="292">
        <f>FWL!AP166</f>
        <v>0</v>
      </c>
      <c r="AQ16" s="296">
        <f>FWL!AQ166</f>
        <v>0</v>
      </c>
      <c r="AR16" s="293">
        <f>FWL!AR166</f>
        <v>0</v>
      </c>
      <c r="AS16" s="293">
        <f>FWL!AS166</f>
        <v>0</v>
      </c>
      <c r="AT16" s="293">
        <f>FWL!AT166</f>
        <v>0</v>
      </c>
      <c r="AU16" s="293"/>
      <c r="AV16" s="293"/>
      <c r="AW16" s="293"/>
      <c r="AX16" s="293"/>
      <c r="AY16" s="293"/>
      <c r="AZ16" s="292"/>
      <c r="BA16" s="1283"/>
      <c r="BB16" s="417"/>
      <c r="BC16" s="879">
        <f>SUM(L16:AW16)</f>
        <v>1300</v>
      </c>
      <c r="BD16" s="853"/>
      <c r="BM16" s="385">
        <f>SUM(X16:BK16)</f>
        <v>1500</v>
      </c>
    </row>
    <row r="17" spans="1:65" ht="24.75" customHeight="1">
      <c r="A17" s="2630"/>
      <c r="B17" s="2631"/>
      <c r="C17" s="2631"/>
      <c r="D17" s="2631"/>
      <c r="E17" s="2632"/>
      <c r="F17" s="2443"/>
      <c r="G17" s="865" t="s">
        <v>48</v>
      </c>
      <c r="H17" s="1700">
        <v>100</v>
      </c>
      <c r="I17" s="1907">
        <v>100</v>
      </c>
      <c r="J17" s="1587">
        <f t="shared" ref="J17:AH17" si="39">L16</f>
        <v>0</v>
      </c>
      <c r="K17" s="1278">
        <f t="shared" si="39"/>
        <v>0</v>
      </c>
      <c r="L17" s="1587">
        <f>N16</f>
        <v>100</v>
      </c>
      <c r="M17" s="1583">
        <f t="shared" ref="M17:Z17" si="40">O16</f>
        <v>100</v>
      </c>
      <c r="N17" s="1587">
        <f t="shared" si="40"/>
        <v>200</v>
      </c>
      <c r="O17" s="1278">
        <f t="shared" si="40"/>
        <v>100</v>
      </c>
      <c r="P17" s="1278">
        <f t="shared" si="40"/>
        <v>100</v>
      </c>
      <c r="Q17" s="1705">
        <f t="shared" si="40"/>
        <v>100</v>
      </c>
      <c r="R17" s="1725">
        <f t="shared" si="40"/>
        <v>100</v>
      </c>
      <c r="S17" s="1278">
        <f t="shared" si="40"/>
        <v>100</v>
      </c>
      <c r="T17" s="1278">
        <f t="shared" si="40"/>
        <v>100</v>
      </c>
      <c r="U17" s="1278">
        <f t="shared" si="40"/>
        <v>100</v>
      </c>
      <c r="V17" s="1583">
        <f t="shared" si="40"/>
        <v>100</v>
      </c>
      <c r="W17" s="1565">
        <f t="shared" si="40"/>
        <v>100</v>
      </c>
      <c r="X17" s="1278">
        <f t="shared" si="40"/>
        <v>0</v>
      </c>
      <c r="Y17" s="1278">
        <f t="shared" si="40"/>
        <v>0</v>
      </c>
      <c r="Z17" s="1278">
        <f t="shared" si="40"/>
        <v>0</v>
      </c>
      <c r="AA17" s="1705"/>
      <c r="AB17" s="1725"/>
      <c r="AC17" s="1278"/>
      <c r="AD17" s="1278"/>
      <c r="AE17" s="1278"/>
      <c r="AF17" s="1583"/>
      <c r="AG17" s="1565"/>
      <c r="AH17" s="1278">
        <f t="shared" si="39"/>
        <v>0</v>
      </c>
      <c r="AI17" s="298">
        <f>FWL!AJ167</f>
        <v>0</v>
      </c>
      <c r="AJ17" s="298">
        <f>FWL!AK167</f>
        <v>0</v>
      </c>
      <c r="AK17" s="298">
        <f>FWL!AN166</f>
        <v>0</v>
      </c>
      <c r="AL17" s="286">
        <f>FWL!AO166</f>
        <v>0</v>
      </c>
      <c r="AM17" s="286">
        <f>FWL!AP166</f>
        <v>0</v>
      </c>
      <c r="AN17" s="287">
        <f>FWL!AQ166</f>
        <v>0</v>
      </c>
      <c r="AO17" s="298">
        <f>FWL!AR166</f>
        <v>0</v>
      </c>
      <c r="AP17" s="287">
        <f>FWL!AS166</f>
        <v>0</v>
      </c>
      <c r="AQ17" s="288">
        <f>FWL!AT166</f>
        <v>0</v>
      </c>
      <c r="AR17" s="286">
        <f>FWL!AU166</f>
        <v>0</v>
      </c>
      <c r="AS17" s="286">
        <f>FWL!AV166</f>
        <v>0</v>
      </c>
      <c r="AT17" s="286">
        <f>FWL!AW166</f>
        <v>0</v>
      </c>
      <c r="AU17" s="286"/>
      <c r="AV17" s="286"/>
      <c r="AW17" s="286"/>
      <c r="AX17" s="286"/>
      <c r="AY17" s="487"/>
      <c r="AZ17" s="285"/>
      <c r="BA17" s="1284"/>
      <c r="BB17" s="867"/>
      <c r="BC17" s="868">
        <f>SUM(L17:AW17)</f>
        <v>1300</v>
      </c>
      <c r="BD17" s="853"/>
      <c r="BM17" s="385">
        <f>SUM(T17:BG17)</f>
        <v>1700</v>
      </c>
    </row>
    <row r="18" spans="1:65" ht="24.75" customHeight="1">
      <c r="A18" s="2633"/>
      <c r="B18" s="2634"/>
      <c r="C18" s="2634"/>
      <c r="D18" s="2634"/>
      <c r="E18" s="2635"/>
      <c r="F18" s="2444"/>
      <c r="G18" s="869" t="s">
        <v>53</v>
      </c>
      <c r="H18" s="1706">
        <f t="shared" ref="H18:AI18" si="41">K16</f>
        <v>0</v>
      </c>
      <c r="I18" s="1726">
        <f t="shared" si="41"/>
        <v>0</v>
      </c>
      <c r="J18" s="441">
        <f t="shared" si="41"/>
        <v>0</v>
      </c>
      <c r="K18" s="443">
        <f t="shared" si="41"/>
        <v>100</v>
      </c>
      <c r="L18" s="443">
        <f t="shared" si="41"/>
        <v>100</v>
      </c>
      <c r="M18" s="1277">
        <f t="shared" si="41"/>
        <v>200</v>
      </c>
      <c r="N18" s="441">
        <f t="shared" si="41"/>
        <v>100</v>
      </c>
      <c r="O18" s="443">
        <f t="shared" si="41"/>
        <v>100</v>
      </c>
      <c r="P18" s="443">
        <f t="shared" si="41"/>
        <v>100</v>
      </c>
      <c r="Q18" s="1706">
        <f t="shared" si="41"/>
        <v>100</v>
      </c>
      <c r="R18" s="1726">
        <f t="shared" si="41"/>
        <v>100</v>
      </c>
      <c r="S18" s="443">
        <f t="shared" si="41"/>
        <v>100</v>
      </c>
      <c r="T18" s="443">
        <f t="shared" si="41"/>
        <v>100</v>
      </c>
      <c r="U18" s="443">
        <f t="shared" si="41"/>
        <v>100</v>
      </c>
      <c r="V18" s="1277">
        <f t="shared" si="41"/>
        <v>100</v>
      </c>
      <c r="W18" s="442">
        <f t="shared" si="41"/>
        <v>0</v>
      </c>
      <c r="X18" s="443">
        <f t="shared" si="41"/>
        <v>0</v>
      </c>
      <c r="Y18" s="443">
        <f t="shared" si="41"/>
        <v>0</v>
      </c>
      <c r="Z18" s="443">
        <f t="shared" si="41"/>
        <v>0</v>
      </c>
      <c r="AA18" s="1706">
        <f t="shared" si="41"/>
        <v>0</v>
      </c>
      <c r="AB18" s="1726">
        <f t="shared" si="41"/>
        <v>0</v>
      </c>
      <c r="AC18" s="443">
        <f t="shared" si="41"/>
        <v>0</v>
      </c>
      <c r="AD18" s="443">
        <f t="shared" si="41"/>
        <v>0</v>
      </c>
      <c r="AE18" s="443">
        <f t="shared" si="41"/>
        <v>0</v>
      </c>
      <c r="AF18" s="1277">
        <f t="shared" si="41"/>
        <v>0</v>
      </c>
      <c r="AG18" s="442">
        <f t="shared" si="41"/>
        <v>0</v>
      </c>
      <c r="AH18" s="443">
        <f t="shared" si="41"/>
        <v>0</v>
      </c>
      <c r="AI18" s="247">
        <f t="shared" si="41"/>
        <v>0</v>
      </c>
      <c r="AJ18" s="247">
        <f t="shared" ref="AJ18:AT18" si="42">AN16</f>
        <v>0</v>
      </c>
      <c r="AK18" s="247">
        <f t="shared" si="42"/>
        <v>0</v>
      </c>
      <c r="AL18" s="246">
        <f t="shared" si="42"/>
        <v>0</v>
      </c>
      <c r="AM18" s="246">
        <f t="shared" si="42"/>
        <v>0</v>
      </c>
      <c r="AN18" s="245">
        <f t="shared" si="42"/>
        <v>0</v>
      </c>
      <c r="AO18" s="247">
        <f t="shared" si="42"/>
        <v>0</v>
      </c>
      <c r="AP18" s="245">
        <f t="shared" si="42"/>
        <v>0</v>
      </c>
      <c r="AQ18" s="244">
        <f t="shared" si="42"/>
        <v>0</v>
      </c>
      <c r="AR18" s="246">
        <f t="shared" si="42"/>
        <v>0</v>
      </c>
      <c r="AS18" s="246">
        <f t="shared" si="42"/>
        <v>0</v>
      </c>
      <c r="AT18" s="246">
        <f t="shared" si="42"/>
        <v>0</v>
      </c>
      <c r="AU18" s="246"/>
      <c r="AV18" s="246"/>
      <c r="AW18" s="246"/>
      <c r="AX18" s="246"/>
      <c r="AY18" s="341"/>
      <c r="AZ18" s="343"/>
      <c r="BA18" s="1285"/>
      <c r="BB18" s="384"/>
      <c r="BC18" s="870">
        <f>SUM(H18:AW18)</f>
        <v>1300</v>
      </c>
      <c r="BD18" s="853"/>
      <c r="BM18" s="385">
        <f>SUM(T18:BG18)</f>
        <v>1600</v>
      </c>
    </row>
    <row r="19" spans="1:65" ht="24.75" customHeight="1">
      <c r="A19" s="2445"/>
      <c r="B19" s="2446"/>
      <c r="C19" s="2450" t="s">
        <v>43</v>
      </c>
      <c r="D19" s="2451"/>
      <c r="E19" s="2452"/>
      <c r="F19" s="2453"/>
      <c r="G19" s="2451"/>
      <c r="H19" s="1714">
        <v>100</v>
      </c>
      <c r="I19" s="1908">
        <f t="shared" ref="I19:AH19" si="43">H19+I18-I17</f>
        <v>0</v>
      </c>
      <c r="J19" s="1353">
        <f t="shared" si="43"/>
        <v>0</v>
      </c>
      <c r="K19" s="1584">
        <f t="shared" si="43"/>
        <v>100</v>
      </c>
      <c r="L19" s="1353">
        <f t="shared" si="43"/>
        <v>100</v>
      </c>
      <c r="M19" s="1567">
        <f t="shared" si="43"/>
        <v>200</v>
      </c>
      <c r="N19" s="1353">
        <f t="shared" si="43"/>
        <v>100</v>
      </c>
      <c r="O19" s="1584">
        <f t="shared" si="43"/>
        <v>100</v>
      </c>
      <c r="P19" s="1584">
        <f t="shared" si="43"/>
        <v>100</v>
      </c>
      <c r="Q19" s="1707">
        <f t="shared" si="43"/>
        <v>100</v>
      </c>
      <c r="R19" s="1727">
        <f t="shared" si="43"/>
        <v>100</v>
      </c>
      <c r="S19" s="1584">
        <f t="shared" si="43"/>
        <v>100</v>
      </c>
      <c r="T19" s="1584">
        <f t="shared" si="43"/>
        <v>100</v>
      </c>
      <c r="U19" s="1584">
        <f t="shared" si="43"/>
        <v>100</v>
      </c>
      <c r="V19" s="1567">
        <f t="shared" si="43"/>
        <v>100</v>
      </c>
      <c r="W19" s="1276">
        <f t="shared" si="43"/>
        <v>0</v>
      </c>
      <c r="X19" s="1584">
        <f t="shared" si="43"/>
        <v>0</v>
      </c>
      <c r="Y19" s="1584">
        <f t="shared" si="43"/>
        <v>0</v>
      </c>
      <c r="Z19" s="1584">
        <f t="shared" si="43"/>
        <v>0</v>
      </c>
      <c r="AA19" s="1707">
        <f t="shared" si="43"/>
        <v>0</v>
      </c>
      <c r="AB19" s="1727">
        <f t="shared" si="43"/>
        <v>0</v>
      </c>
      <c r="AC19" s="1584">
        <f t="shared" si="43"/>
        <v>0</v>
      </c>
      <c r="AD19" s="1584">
        <f t="shared" si="43"/>
        <v>0</v>
      </c>
      <c r="AE19" s="1584">
        <f t="shared" si="43"/>
        <v>0</v>
      </c>
      <c r="AF19" s="1567">
        <f t="shared" si="43"/>
        <v>0</v>
      </c>
      <c r="AG19" s="1276">
        <f t="shared" si="43"/>
        <v>0</v>
      </c>
      <c r="AH19" s="1584">
        <f t="shared" si="43"/>
        <v>0</v>
      </c>
      <c r="AI19" s="257"/>
      <c r="AJ19" s="257"/>
      <c r="AK19" s="257"/>
      <c r="AL19" s="871"/>
      <c r="AM19" s="871"/>
      <c r="AN19" s="872"/>
      <c r="AO19" s="873"/>
      <c r="AP19" s="872"/>
      <c r="AQ19" s="880"/>
      <c r="AR19" s="871"/>
      <c r="AS19" s="871"/>
      <c r="AT19" s="871"/>
      <c r="AU19" s="871"/>
      <c r="AV19" s="871"/>
      <c r="AW19" s="871"/>
      <c r="AX19" s="871"/>
      <c r="AY19" s="871"/>
      <c r="AZ19" s="255"/>
      <c r="BA19" s="1286"/>
      <c r="BB19" s="1101">
        <f t="shared" ref="BB19:BK19" si="44">BA19+BB18-BB17</f>
        <v>0</v>
      </c>
      <c r="BC19" s="875"/>
      <c r="BD19" s="853">
        <f t="shared" si="44"/>
        <v>0</v>
      </c>
      <c r="BE19" s="385">
        <f t="shared" si="44"/>
        <v>0</v>
      </c>
      <c r="BF19" s="385">
        <f t="shared" si="44"/>
        <v>0</v>
      </c>
      <c r="BG19" s="385">
        <f t="shared" si="44"/>
        <v>0</v>
      </c>
      <c r="BH19" s="385">
        <f t="shared" si="44"/>
        <v>0</v>
      </c>
      <c r="BI19" s="385">
        <f t="shared" si="44"/>
        <v>0</v>
      </c>
      <c r="BJ19" s="385">
        <f t="shared" si="44"/>
        <v>0</v>
      </c>
      <c r="BK19" s="385">
        <f t="shared" si="44"/>
        <v>0</v>
      </c>
      <c r="BM19" s="385">
        <f>BL19</f>
        <v>0</v>
      </c>
    </row>
    <row r="20" spans="1:65" ht="24.75" customHeight="1">
      <c r="A20" s="2447"/>
      <c r="B20" s="2448"/>
      <c r="C20" s="2454" t="s">
        <v>197</v>
      </c>
      <c r="D20" s="2455"/>
      <c r="E20" s="2456"/>
      <c r="F20" s="2457"/>
      <c r="G20" s="2455"/>
      <c r="H20" s="1936">
        <v>100</v>
      </c>
      <c r="I20" s="2083">
        <v>100</v>
      </c>
      <c r="J20" s="731"/>
      <c r="K20" s="443">
        <f t="shared" ref="K20:AH20" si="45">J17</f>
        <v>0</v>
      </c>
      <c r="L20" s="441">
        <f t="shared" si="45"/>
        <v>0</v>
      </c>
      <c r="M20" s="1277">
        <f>N16</f>
        <v>100</v>
      </c>
      <c r="N20" s="441">
        <f t="shared" ref="N20:X20" si="46">O16</f>
        <v>100</v>
      </c>
      <c r="O20" s="443">
        <f t="shared" si="46"/>
        <v>200</v>
      </c>
      <c r="P20" s="443">
        <f t="shared" si="46"/>
        <v>100</v>
      </c>
      <c r="Q20" s="1706">
        <f t="shared" si="46"/>
        <v>100</v>
      </c>
      <c r="R20" s="1728">
        <f t="shared" si="46"/>
        <v>100</v>
      </c>
      <c r="S20" s="443">
        <f t="shared" si="46"/>
        <v>100</v>
      </c>
      <c r="T20" s="443">
        <f t="shared" si="46"/>
        <v>100</v>
      </c>
      <c r="U20" s="443">
        <f t="shared" si="46"/>
        <v>100</v>
      </c>
      <c r="V20" s="1277">
        <f t="shared" si="46"/>
        <v>100</v>
      </c>
      <c r="W20" s="442">
        <f t="shared" si="46"/>
        <v>100</v>
      </c>
      <c r="X20" s="443">
        <f t="shared" si="46"/>
        <v>100</v>
      </c>
      <c r="Y20" s="443"/>
      <c r="Z20" s="443"/>
      <c r="AA20" s="1706"/>
      <c r="AB20" s="1726"/>
      <c r="AC20" s="443">
        <v>0</v>
      </c>
      <c r="AD20" s="443">
        <f t="shared" si="45"/>
        <v>0</v>
      </c>
      <c r="AE20" s="443">
        <f t="shared" si="45"/>
        <v>0</v>
      </c>
      <c r="AF20" s="1277">
        <f t="shared" si="45"/>
        <v>0</v>
      </c>
      <c r="AG20" s="442">
        <f t="shared" si="45"/>
        <v>0</v>
      </c>
      <c r="AH20" s="443">
        <f t="shared" si="45"/>
        <v>0</v>
      </c>
      <c r="AI20" s="247">
        <f t="shared" ref="AI20:AN20" si="47">AK16</f>
        <v>0</v>
      </c>
      <c r="AJ20" s="247">
        <f t="shared" si="47"/>
        <v>0</v>
      </c>
      <c r="AK20" s="333">
        <f t="shared" si="47"/>
        <v>0</v>
      </c>
      <c r="AL20" s="246">
        <f t="shared" si="47"/>
        <v>0</v>
      </c>
      <c r="AM20" s="246">
        <f t="shared" si="47"/>
        <v>0</v>
      </c>
      <c r="AN20" s="245">
        <f t="shared" si="47"/>
        <v>0</v>
      </c>
      <c r="AO20" s="247"/>
      <c r="AP20" s="245"/>
      <c r="AQ20" s="881"/>
      <c r="AR20" s="246"/>
      <c r="AS20" s="246"/>
      <c r="AT20" s="246"/>
      <c r="AU20" s="246"/>
      <c r="AV20" s="246"/>
      <c r="AW20" s="241"/>
      <c r="AX20" s="241"/>
      <c r="AY20" s="241"/>
      <c r="AZ20" s="240"/>
      <c r="BA20" s="1288"/>
      <c r="BB20" s="239"/>
      <c r="BC20" s="882"/>
      <c r="BD20" s="853"/>
    </row>
    <row r="21" spans="1:65" ht="24.75" customHeight="1" thickBot="1">
      <c r="A21" s="2421"/>
      <c r="B21" s="2449"/>
      <c r="C21" s="2458" t="s">
        <v>41</v>
      </c>
      <c r="D21" s="2459"/>
      <c r="E21" s="2460"/>
      <c r="F21" s="2461"/>
      <c r="G21" s="2459"/>
      <c r="H21" s="1708"/>
      <c r="I21" s="1729">
        <f t="shared" ref="I21:AH21" si="48">H21+I17-I20</f>
        <v>0</v>
      </c>
      <c r="J21" s="1590">
        <f t="shared" si="48"/>
        <v>0</v>
      </c>
      <c r="K21" s="1591">
        <f t="shared" si="48"/>
        <v>0</v>
      </c>
      <c r="L21" s="1590">
        <f t="shared" si="48"/>
        <v>100</v>
      </c>
      <c r="M21" s="1574">
        <f t="shared" si="48"/>
        <v>100</v>
      </c>
      <c r="N21" s="1590">
        <f t="shared" si="48"/>
        <v>200</v>
      </c>
      <c r="O21" s="1591">
        <f t="shared" si="48"/>
        <v>100</v>
      </c>
      <c r="P21" s="1591">
        <f t="shared" si="48"/>
        <v>100</v>
      </c>
      <c r="Q21" s="1708">
        <f t="shared" si="48"/>
        <v>100</v>
      </c>
      <c r="R21" s="1729">
        <f t="shared" si="48"/>
        <v>100</v>
      </c>
      <c r="S21" s="1591">
        <f t="shared" si="48"/>
        <v>100</v>
      </c>
      <c r="T21" s="1591">
        <f t="shared" si="48"/>
        <v>100</v>
      </c>
      <c r="U21" s="1591">
        <f t="shared" si="48"/>
        <v>100</v>
      </c>
      <c r="V21" s="1574">
        <f t="shared" si="48"/>
        <v>100</v>
      </c>
      <c r="W21" s="1589">
        <f t="shared" si="48"/>
        <v>100</v>
      </c>
      <c r="X21" s="1591">
        <f t="shared" si="48"/>
        <v>0</v>
      </c>
      <c r="Y21" s="1591">
        <f t="shared" si="48"/>
        <v>0</v>
      </c>
      <c r="Z21" s="1591">
        <f t="shared" si="48"/>
        <v>0</v>
      </c>
      <c r="AA21" s="1708">
        <f t="shared" si="48"/>
        <v>0</v>
      </c>
      <c r="AB21" s="1729">
        <f t="shared" si="48"/>
        <v>0</v>
      </c>
      <c r="AC21" s="1591">
        <f t="shared" si="48"/>
        <v>0</v>
      </c>
      <c r="AD21" s="1591">
        <f t="shared" si="48"/>
        <v>0</v>
      </c>
      <c r="AE21" s="1591">
        <f t="shared" si="48"/>
        <v>0</v>
      </c>
      <c r="AF21" s="1574">
        <f t="shared" si="48"/>
        <v>0</v>
      </c>
      <c r="AG21" s="1589">
        <f>AF21+AG17-AG20</f>
        <v>0</v>
      </c>
      <c r="AH21" s="1591">
        <f t="shared" si="48"/>
        <v>0</v>
      </c>
      <c r="AI21" s="340"/>
      <c r="AJ21" s="340"/>
      <c r="AK21" s="340"/>
      <c r="AL21" s="884"/>
      <c r="AM21" s="884"/>
      <c r="AN21" s="885"/>
      <c r="AO21" s="886"/>
      <c r="AP21" s="885"/>
      <c r="AQ21" s="887"/>
      <c r="AR21" s="884"/>
      <c r="AS21" s="884"/>
      <c r="AT21" s="884"/>
      <c r="AU21" s="884"/>
      <c r="AV21" s="884"/>
      <c r="AW21" s="884"/>
      <c r="AX21" s="884"/>
      <c r="AY21" s="884"/>
      <c r="AZ21" s="885"/>
      <c r="BA21" s="1289"/>
      <c r="BB21" s="888">
        <f t="shared" ref="BB21:BK21" si="49">BA21+BB17-BB20</f>
        <v>0</v>
      </c>
      <c r="BC21" s="889"/>
      <c r="BD21" s="853">
        <f t="shared" si="49"/>
        <v>0</v>
      </c>
      <c r="BE21" s="385">
        <f t="shared" si="49"/>
        <v>0</v>
      </c>
      <c r="BF21" s="385">
        <f t="shared" si="49"/>
        <v>0</v>
      </c>
      <c r="BG21" s="385">
        <f t="shared" si="49"/>
        <v>0</v>
      </c>
      <c r="BH21" s="385">
        <f t="shared" si="49"/>
        <v>0</v>
      </c>
      <c r="BI21" s="385">
        <f t="shared" si="49"/>
        <v>0</v>
      </c>
      <c r="BJ21" s="385">
        <f t="shared" si="49"/>
        <v>0</v>
      </c>
      <c r="BK21" s="385">
        <f t="shared" si="49"/>
        <v>0</v>
      </c>
      <c r="BL21" s="385">
        <f>BK21+BL17-BL20</f>
        <v>0</v>
      </c>
    </row>
    <row r="22" spans="1:65" ht="24.75" hidden="1" customHeight="1">
      <c r="A22" s="2497" t="s">
        <v>180</v>
      </c>
      <c r="B22" s="2636"/>
      <c r="C22" s="2636"/>
      <c r="D22" s="2636"/>
      <c r="E22" s="2637"/>
      <c r="F22" s="2442"/>
      <c r="G22" s="856" t="s">
        <v>49</v>
      </c>
      <c r="H22" s="1704"/>
      <c r="I22" s="565"/>
      <c r="J22" s="955"/>
      <c r="K22" s="1263"/>
      <c r="L22" s="1586"/>
      <c r="M22" s="1492"/>
      <c r="N22" s="1586"/>
      <c r="O22" s="1263"/>
      <c r="P22" s="954"/>
      <c r="Q22" s="1704"/>
      <c r="R22" s="565"/>
      <c r="S22" s="954"/>
      <c r="T22" s="954"/>
      <c r="U22" s="954"/>
      <c r="V22" s="1530"/>
      <c r="W22" s="1553"/>
      <c r="X22" s="954"/>
      <c r="Y22" s="954"/>
      <c r="Z22" s="954"/>
      <c r="AA22" s="1704"/>
      <c r="AB22" s="565"/>
      <c r="AC22" s="954"/>
      <c r="AD22" s="954"/>
      <c r="AE22" s="954"/>
      <c r="AF22" s="1530"/>
      <c r="AG22" s="1553"/>
      <c r="AH22" s="954"/>
      <c r="AI22" s="567"/>
      <c r="AJ22" s="567"/>
      <c r="AK22" s="567"/>
      <c r="AL22" s="293"/>
      <c r="AM22" s="293"/>
      <c r="AN22" s="292"/>
      <c r="AO22" s="295"/>
      <c r="AP22" s="292"/>
      <c r="AQ22" s="296"/>
      <c r="AR22" s="293"/>
      <c r="AS22" s="293"/>
      <c r="AT22" s="293"/>
      <c r="AU22" s="293"/>
      <c r="AV22" s="293"/>
      <c r="AW22" s="293"/>
      <c r="AX22" s="292"/>
      <c r="AY22" s="295"/>
      <c r="AZ22" s="293"/>
      <c r="BA22" s="1283"/>
      <c r="BB22" s="417"/>
      <c r="BC22" s="879"/>
      <c r="BD22" s="853"/>
      <c r="BM22" s="385">
        <f>SUM(AC22:BG22)</f>
        <v>0</v>
      </c>
    </row>
    <row r="23" spans="1:65" ht="24.75" hidden="1" customHeight="1">
      <c r="A23" s="2638"/>
      <c r="B23" s="2639"/>
      <c r="C23" s="2639"/>
      <c r="D23" s="2639"/>
      <c r="E23" s="2640"/>
      <c r="F23" s="2443"/>
      <c r="G23" s="865" t="s">
        <v>48</v>
      </c>
      <c r="H23" s="1705"/>
      <c r="I23" s="1725"/>
      <c r="J23" s="1587"/>
      <c r="K23" s="1592"/>
      <c r="L23" s="1595"/>
      <c r="M23" s="1594"/>
      <c r="N23" s="1595"/>
      <c r="O23" s="1592"/>
      <c r="P23" s="1278"/>
      <c r="Q23" s="1705"/>
      <c r="R23" s="1725"/>
      <c r="S23" s="1278"/>
      <c r="T23" s="1278"/>
      <c r="U23" s="1278"/>
      <c r="V23" s="1583"/>
      <c r="W23" s="1565"/>
      <c r="X23" s="1278"/>
      <c r="Y23" s="1278"/>
      <c r="Z23" s="1278"/>
      <c r="AA23" s="1705"/>
      <c r="AB23" s="1725"/>
      <c r="AC23" s="1278"/>
      <c r="AD23" s="1278"/>
      <c r="AE23" s="1278"/>
      <c r="AF23" s="1583"/>
      <c r="AG23" s="1565"/>
      <c r="AH23" s="1278"/>
      <c r="AI23" s="298"/>
      <c r="AJ23" s="298"/>
      <c r="AK23" s="298"/>
      <c r="AL23" s="286"/>
      <c r="AM23" s="286"/>
      <c r="AN23" s="287"/>
      <c r="AO23" s="298"/>
      <c r="AP23" s="287"/>
      <c r="AQ23" s="284"/>
      <c r="AR23" s="487"/>
      <c r="AS23" s="487"/>
      <c r="AT23" s="487"/>
      <c r="AU23" s="487"/>
      <c r="AV23" s="487"/>
      <c r="AW23" s="487"/>
      <c r="AX23" s="487"/>
      <c r="AY23" s="487"/>
      <c r="AZ23" s="285"/>
      <c r="BA23" s="1284"/>
      <c r="BB23" s="867"/>
      <c r="BC23" s="868"/>
      <c r="BD23" s="853"/>
      <c r="BM23" s="385">
        <f>SUM(W23:BG23)</f>
        <v>0</v>
      </c>
    </row>
    <row r="24" spans="1:65" ht="24.75" hidden="1" customHeight="1">
      <c r="A24" s="2641"/>
      <c r="B24" s="2642"/>
      <c r="C24" s="2642"/>
      <c r="D24" s="2642"/>
      <c r="E24" s="2643"/>
      <c r="F24" s="2444"/>
      <c r="G24" s="869" t="s">
        <v>53</v>
      </c>
      <c r="H24" s="1706"/>
      <c r="I24" s="1726"/>
      <c r="J24" s="441"/>
      <c r="K24" s="443"/>
      <c r="L24" s="441"/>
      <c r="M24" s="1277"/>
      <c r="N24" s="441"/>
      <c r="O24" s="443"/>
      <c r="P24" s="443"/>
      <c r="Q24" s="1706"/>
      <c r="R24" s="1726"/>
      <c r="S24" s="443"/>
      <c r="T24" s="443"/>
      <c r="U24" s="443"/>
      <c r="V24" s="1277"/>
      <c r="W24" s="442"/>
      <c r="X24" s="443"/>
      <c r="Y24" s="443"/>
      <c r="Z24" s="443"/>
      <c r="AA24" s="1706"/>
      <c r="AB24" s="1726"/>
      <c r="AC24" s="443"/>
      <c r="AD24" s="443"/>
      <c r="AE24" s="443"/>
      <c r="AF24" s="1277"/>
      <c r="AG24" s="442"/>
      <c r="AH24" s="443"/>
      <c r="AI24" s="247"/>
      <c r="AJ24" s="247"/>
      <c r="AK24" s="247"/>
      <c r="AL24" s="246"/>
      <c r="AM24" s="246"/>
      <c r="AN24" s="245"/>
      <c r="AO24" s="247"/>
      <c r="AP24" s="245"/>
      <c r="AQ24" s="244"/>
      <c r="AR24" s="246"/>
      <c r="AS24" s="246"/>
      <c r="AT24" s="246"/>
      <c r="AU24" s="246"/>
      <c r="AV24" s="246"/>
      <c r="AW24" s="246"/>
      <c r="AX24" s="890"/>
      <c r="AY24" s="891"/>
      <c r="AZ24" s="343"/>
      <c r="BA24" s="1285"/>
      <c r="BB24" s="384"/>
      <c r="BC24" s="870"/>
      <c r="BD24" s="853"/>
      <c r="BM24" s="385">
        <f>SUM(V24:BG24)</f>
        <v>0</v>
      </c>
    </row>
    <row r="25" spans="1:65" ht="24.75" hidden="1" customHeight="1">
      <c r="A25" s="2445"/>
      <c r="B25" s="2446"/>
      <c r="C25" s="2450" t="s">
        <v>43</v>
      </c>
      <c r="D25" s="2451"/>
      <c r="E25" s="2452"/>
      <c r="F25" s="2453"/>
      <c r="G25" s="2451"/>
      <c r="H25" s="1707"/>
      <c r="I25" s="1727"/>
      <c r="J25" s="1353"/>
      <c r="K25" s="1584"/>
      <c r="L25" s="1353"/>
      <c r="M25" s="1567"/>
      <c r="N25" s="1353"/>
      <c r="O25" s="1584"/>
      <c r="P25" s="1584"/>
      <c r="Q25" s="1707"/>
      <c r="R25" s="1727"/>
      <c r="S25" s="1584"/>
      <c r="T25" s="1584"/>
      <c r="U25" s="1584"/>
      <c r="V25" s="1567"/>
      <c r="W25" s="1276"/>
      <c r="X25" s="1584"/>
      <c r="Y25" s="1584"/>
      <c r="Z25" s="1584"/>
      <c r="AA25" s="1707"/>
      <c r="AB25" s="1727"/>
      <c r="AC25" s="1584"/>
      <c r="AD25" s="1584"/>
      <c r="AE25" s="1584"/>
      <c r="AF25" s="1567"/>
      <c r="AG25" s="1276"/>
      <c r="AH25" s="1584"/>
      <c r="AI25" s="257"/>
      <c r="AJ25" s="257"/>
      <c r="AK25" s="257"/>
      <c r="AL25" s="871"/>
      <c r="AM25" s="871"/>
      <c r="AN25" s="872"/>
      <c r="AO25" s="873"/>
      <c r="AP25" s="872"/>
      <c r="AQ25" s="892"/>
      <c r="AR25" s="871"/>
      <c r="AS25" s="871"/>
      <c r="AT25" s="871"/>
      <c r="AU25" s="871"/>
      <c r="AV25" s="871"/>
      <c r="AW25" s="871"/>
      <c r="AX25" s="873"/>
      <c r="AY25" s="871"/>
      <c r="AZ25" s="255"/>
      <c r="BA25" s="1286"/>
      <c r="BB25" s="1101"/>
      <c r="BC25" s="875"/>
      <c r="BD25" s="853"/>
    </row>
    <row r="26" spans="1:65" ht="24.75" hidden="1" customHeight="1">
      <c r="A26" s="2447"/>
      <c r="B26" s="2448"/>
      <c r="C26" s="2454" t="s">
        <v>179</v>
      </c>
      <c r="D26" s="2455"/>
      <c r="E26" s="2456"/>
      <c r="F26" s="2457"/>
      <c r="G26" s="2455"/>
      <c r="H26" s="1701"/>
      <c r="I26" s="1732"/>
      <c r="J26" s="731"/>
      <c r="K26" s="439"/>
      <c r="L26" s="441"/>
      <c r="M26" s="1277"/>
      <c r="N26" s="441"/>
      <c r="O26" s="443"/>
      <c r="P26" s="443"/>
      <c r="Q26" s="1706"/>
      <c r="R26" s="1728"/>
      <c r="S26" s="443"/>
      <c r="T26" s="443"/>
      <c r="U26" s="443"/>
      <c r="V26" s="1277"/>
      <c r="W26" s="442"/>
      <c r="X26" s="443"/>
      <c r="Y26" s="443"/>
      <c r="Z26" s="443"/>
      <c r="AA26" s="1706"/>
      <c r="AB26" s="1726"/>
      <c r="AC26" s="443"/>
      <c r="AD26" s="443"/>
      <c r="AE26" s="443"/>
      <c r="AF26" s="1277"/>
      <c r="AG26" s="442"/>
      <c r="AH26" s="443"/>
      <c r="AI26" s="247"/>
      <c r="AJ26" s="247"/>
      <c r="AK26" s="333"/>
      <c r="AL26" s="246"/>
      <c r="AM26" s="246"/>
      <c r="AN26" s="245"/>
      <c r="AO26" s="247"/>
      <c r="AP26" s="245"/>
      <c r="AQ26" s="244"/>
      <c r="AR26" s="246"/>
      <c r="AS26" s="246"/>
      <c r="AT26" s="246"/>
      <c r="AU26" s="246"/>
      <c r="AV26" s="246"/>
      <c r="AW26" s="241"/>
      <c r="AX26" s="241"/>
      <c r="AY26" s="241"/>
      <c r="AZ26" s="240"/>
      <c r="BA26" s="1288"/>
      <c r="BB26" s="239"/>
      <c r="BC26" s="882"/>
      <c r="BD26" s="853"/>
      <c r="BM26" s="385">
        <f>SUM(Z26:BG26)</f>
        <v>0</v>
      </c>
    </row>
    <row r="27" spans="1:65" ht="24.75" hidden="1" customHeight="1" thickBot="1">
      <c r="A27" s="2421"/>
      <c r="B27" s="2449"/>
      <c r="C27" s="2458" t="s">
        <v>41</v>
      </c>
      <c r="D27" s="2459"/>
      <c r="E27" s="2460"/>
      <c r="F27" s="2461"/>
      <c r="G27" s="2459"/>
      <c r="H27" s="1708"/>
      <c r="I27" s="1729"/>
      <c r="J27" s="1590"/>
      <c r="K27" s="1591"/>
      <c r="L27" s="1590"/>
      <c r="M27" s="1574"/>
      <c r="N27" s="1590"/>
      <c r="O27" s="1591"/>
      <c r="P27" s="1591"/>
      <c r="Q27" s="1708"/>
      <c r="R27" s="1729"/>
      <c r="S27" s="1591"/>
      <c r="T27" s="1591"/>
      <c r="U27" s="1591"/>
      <c r="V27" s="1574"/>
      <c r="W27" s="1589"/>
      <c r="X27" s="1591"/>
      <c r="Y27" s="1591"/>
      <c r="Z27" s="1591"/>
      <c r="AA27" s="1708"/>
      <c r="AB27" s="1729"/>
      <c r="AC27" s="1591"/>
      <c r="AD27" s="1591"/>
      <c r="AE27" s="1591"/>
      <c r="AF27" s="1574"/>
      <c r="AG27" s="1589"/>
      <c r="AH27" s="1591"/>
      <c r="AI27" s="340"/>
      <c r="AJ27" s="340"/>
      <c r="AK27" s="340"/>
      <c r="AL27" s="884"/>
      <c r="AM27" s="884"/>
      <c r="AN27" s="893"/>
      <c r="AO27" s="886"/>
      <c r="AP27" s="885"/>
      <c r="AQ27" s="894"/>
      <c r="AR27" s="884"/>
      <c r="AS27" s="884"/>
      <c r="AT27" s="884"/>
      <c r="AU27" s="884"/>
      <c r="AV27" s="884"/>
      <c r="AW27" s="884"/>
      <c r="AX27" s="884"/>
      <c r="AY27" s="884"/>
      <c r="AZ27" s="885"/>
      <c r="BA27" s="1289"/>
      <c r="BB27" s="888"/>
      <c r="BC27" s="889"/>
      <c r="BD27" s="853"/>
    </row>
    <row r="28" spans="1:65" ht="24.75" hidden="1" customHeight="1">
      <c r="A28" s="2506" t="s">
        <v>30</v>
      </c>
      <c r="B28" s="2507"/>
      <c r="C28" s="2508" t="s">
        <v>181</v>
      </c>
      <c r="D28" s="2509"/>
      <c r="E28" s="2510"/>
      <c r="F28" s="1098"/>
      <c r="G28" s="895" t="s">
        <v>49</v>
      </c>
      <c r="H28" s="1709"/>
      <c r="I28" s="1730"/>
      <c r="J28" s="1598"/>
      <c r="K28" s="1599"/>
      <c r="L28" s="1602"/>
      <c r="M28" s="1601"/>
      <c r="N28" s="1602"/>
      <c r="O28" s="1599"/>
      <c r="P28" s="1603"/>
      <c r="Q28" s="1709"/>
      <c r="R28" s="1730"/>
      <c r="S28" s="1603"/>
      <c r="T28" s="1603"/>
      <c r="U28" s="1603"/>
      <c r="V28" s="1596"/>
      <c r="W28" s="1597"/>
      <c r="X28" s="1603"/>
      <c r="Y28" s="1603"/>
      <c r="Z28" s="1603"/>
      <c r="AA28" s="1709"/>
      <c r="AB28" s="1730"/>
      <c r="AC28" s="1603"/>
      <c r="AD28" s="1603"/>
      <c r="AE28" s="1603"/>
      <c r="AF28" s="1596"/>
      <c r="AG28" s="1597"/>
      <c r="AH28" s="1603"/>
      <c r="AI28" s="369"/>
      <c r="AJ28" s="369"/>
      <c r="AK28" s="369"/>
      <c r="AL28" s="352"/>
      <c r="AM28" s="352"/>
      <c r="AN28" s="351"/>
      <c r="AO28" s="353"/>
      <c r="AP28" s="351"/>
      <c r="AQ28" s="354"/>
      <c r="AR28" s="352"/>
      <c r="AS28" s="352"/>
      <c r="AT28" s="352"/>
      <c r="AU28" s="352"/>
      <c r="AV28" s="352"/>
      <c r="AW28" s="352"/>
      <c r="AX28" s="352"/>
      <c r="AY28" s="352"/>
      <c r="AZ28" s="351"/>
      <c r="BA28" s="1290"/>
      <c r="BB28" s="388"/>
      <c r="BC28" s="896"/>
      <c r="BD28" s="853"/>
      <c r="BM28" s="385">
        <f>SUM(AF28:BH28)</f>
        <v>0</v>
      </c>
    </row>
    <row r="29" spans="1:65" ht="24.75" hidden="1" customHeight="1">
      <c r="A29" s="897"/>
      <c r="B29" s="898"/>
      <c r="C29" s="2511"/>
      <c r="D29" s="2512"/>
      <c r="E29" s="2513"/>
      <c r="F29" s="899" t="s">
        <v>53</v>
      </c>
      <c r="G29" s="1110" t="s">
        <v>182</v>
      </c>
      <c r="H29" s="1710"/>
      <c r="I29" s="1733"/>
      <c r="J29" s="440"/>
      <c r="K29" s="443"/>
      <c r="L29" s="441"/>
      <c r="M29" s="1277"/>
      <c r="N29" s="441"/>
      <c r="O29" s="443"/>
      <c r="P29" s="1604"/>
      <c r="Q29" s="1711"/>
      <c r="R29" s="1728"/>
      <c r="S29" s="1604"/>
      <c r="T29" s="1604"/>
      <c r="U29" s="1604"/>
      <c r="V29" s="1532"/>
      <c r="W29" s="1368"/>
      <c r="X29" s="1604"/>
      <c r="Y29" s="1604"/>
      <c r="Z29" s="1604"/>
      <c r="AA29" s="1711"/>
      <c r="AB29" s="1728"/>
      <c r="AC29" s="1604"/>
      <c r="AD29" s="1604"/>
      <c r="AE29" s="1604"/>
      <c r="AF29" s="1532"/>
      <c r="AG29" s="1368"/>
      <c r="AH29" s="1604"/>
      <c r="AI29" s="366"/>
      <c r="AJ29" s="366"/>
      <c r="AK29" s="238"/>
      <c r="AL29" s="246"/>
      <c r="AM29" s="246"/>
      <c r="AN29" s="1104"/>
      <c r="AO29" s="366"/>
      <c r="AP29" s="245"/>
      <c r="AQ29" s="244"/>
      <c r="AR29" s="246"/>
      <c r="AS29" s="246"/>
      <c r="AT29" s="246"/>
      <c r="AU29" s="246"/>
      <c r="AV29" s="246"/>
      <c r="AW29" s="246"/>
      <c r="AX29" s="246"/>
      <c r="AY29" s="341"/>
      <c r="AZ29" s="343"/>
      <c r="BA29" s="1285"/>
      <c r="BB29" s="384"/>
      <c r="BC29" s="877"/>
      <c r="BD29" s="853"/>
      <c r="BM29" s="385">
        <f>SUM(Z29:BL29)</f>
        <v>0</v>
      </c>
    </row>
    <row r="30" spans="1:65" ht="24.75" hidden="1" customHeight="1">
      <c r="A30" s="853"/>
      <c r="B30" s="386"/>
      <c r="C30" s="2511"/>
      <c r="D30" s="2512"/>
      <c r="E30" s="2513"/>
      <c r="F30" s="900" t="s">
        <v>53</v>
      </c>
      <c r="G30" s="1115" t="s">
        <v>183</v>
      </c>
      <c r="H30" s="1711"/>
      <c r="I30" s="1728"/>
      <c r="J30" s="1605"/>
      <c r="K30" s="1606"/>
      <c r="L30" s="1609"/>
      <c r="M30" s="1608"/>
      <c r="N30" s="1609"/>
      <c r="O30" s="1606"/>
      <c r="P30" s="1604"/>
      <c r="Q30" s="1711"/>
      <c r="R30" s="1728"/>
      <c r="S30" s="1604"/>
      <c r="T30" s="1604"/>
      <c r="U30" s="1604"/>
      <c r="V30" s="1532"/>
      <c r="W30" s="1368"/>
      <c r="X30" s="1604"/>
      <c r="Y30" s="1604"/>
      <c r="Z30" s="1604"/>
      <c r="AA30" s="1711"/>
      <c r="AB30" s="1728"/>
      <c r="AC30" s="1604"/>
      <c r="AD30" s="1604"/>
      <c r="AE30" s="1604"/>
      <c r="AF30" s="1532"/>
      <c r="AG30" s="1368"/>
      <c r="AH30" s="1604"/>
      <c r="AI30" s="366"/>
      <c r="AJ30" s="366"/>
      <c r="AK30" s="366"/>
      <c r="AL30" s="365"/>
      <c r="AM30" s="365"/>
      <c r="AN30" s="1104"/>
      <c r="AO30" s="366"/>
      <c r="AP30" s="1104"/>
      <c r="AQ30" s="364"/>
      <c r="AR30" s="365"/>
      <c r="AS30" s="365"/>
      <c r="AT30" s="365"/>
      <c r="AU30" s="365"/>
      <c r="AV30" s="365"/>
      <c r="AW30" s="365"/>
      <c r="AX30" s="365"/>
      <c r="AY30" s="359"/>
      <c r="AZ30" s="358"/>
      <c r="BA30" s="1287"/>
      <c r="BB30" s="355"/>
      <c r="BC30" s="901"/>
      <c r="BD30" s="853"/>
      <c r="BM30" s="385">
        <f>SUM(Z30:BD30)</f>
        <v>0</v>
      </c>
    </row>
    <row r="31" spans="1:65" ht="24.75" hidden="1" customHeight="1">
      <c r="A31" s="2517" t="s">
        <v>184</v>
      </c>
      <c r="B31" s="2518"/>
      <c r="C31" s="2514"/>
      <c r="D31" s="2515"/>
      <c r="E31" s="2516"/>
      <c r="F31" s="1099"/>
      <c r="G31" s="902" t="s">
        <v>48</v>
      </c>
      <c r="H31" s="1712"/>
      <c r="I31" s="1731"/>
      <c r="J31" s="1612"/>
      <c r="K31" s="1613"/>
      <c r="L31" s="1616"/>
      <c r="M31" s="1615"/>
      <c r="N31" s="1616"/>
      <c r="O31" s="1613"/>
      <c r="P31" s="1617"/>
      <c r="Q31" s="1712"/>
      <c r="R31" s="1731"/>
      <c r="S31" s="1617"/>
      <c r="T31" s="1617"/>
      <c r="U31" s="1617"/>
      <c r="V31" s="1610"/>
      <c r="W31" s="1611"/>
      <c r="X31" s="1617"/>
      <c r="Y31" s="1617"/>
      <c r="Z31" s="1617"/>
      <c r="AA31" s="1712"/>
      <c r="AB31" s="1731"/>
      <c r="AC31" s="1617"/>
      <c r="AD31" s="1617"/>
      <c r="AE31" s="1617"/>
      <c r="AF31" s="1610"/>
      <c r="AG31" s="1611"/>
      <c r="AH31" s="1617"/>
      <c r="AI31" s="346"/>
      <c r="AJ31" s="346"/>
      <c r="AK31" s="346"/>
      <c r="AL31" s="345"/>
      <c r="AM31" s="345"/>
      <c r="AN31" s="347"/>
      <c r="AO31" s="346"/>
      <c r="AP31" s="347"/>
      <c r="AQ31" s="348"/>
      <c r="AR31" s="345"/>
      <c r="AS31" s="345"/>
      <c r="AT31" s="345"/>
      <c r="AU31" s="345"/>
      <c r="AV31" s="345"/>
      <c r="AW31" s="345"/>
      <c r="AX31" s="345"/>
      <c r="AY31" s="345"/>
      <c r="AZ31" s="347"/>
      <c r="BA31" s="1291"/>
      <c r="BB31" s="382"/>
      <c r="BC31" s="903"/>
      <c r="BD31" s="853"/>
      <c r="BM31" s="385">
        <f>SUM(Z31:BL31)</f>
        <v>0</v>
      </c>
    </row>
    <row r="32" spans="1:65" ht="24.75" hidden="1" customHeight="1">
      <c r="A32" s="2445" t="s">
        <v>44</v>
      </c>
      <c r="B32" s="2446"/>
      <c r="C32" s="2519" t="s">
        <v>43</v>
      </c>
      <c r="D32" s="2520"/>
      <c r="E32" s="2521"/>
      <c r="F32" s="2445" t="s">
        <v>182</v>
      </c>
      <c r="G32" s="2520"/>
      <c r="H32" s="1707"/>
      <c r="I32" s="1727"/>
      <c r="J32" s="1353"/>
      <c r="K32" s="1618"/>
      <c r="L32" s="1621"/>
      <c r="M32" s="1620"/>
      <c r="N32" s="1621"/>
      <c r="O32" s="1618"/>
      <c r="P32" s="1584"/>
      <c r="Q32" s="1707"/>
      <c r="R32" s="1727"/>
      <c r="S32" s="1584"/>
      <c r="T32" s="1584"/>
      <c r="U32" s="1584"/>
      <c r="V32" s="1567"/>
      <c r="W32" s="1276"/>
      <c r="X32" s="1584"/>
      <c r="Y32" s="1584"/>
      <c r="Z32" s="1584"/>
      <c r="AA32" s="1707"/>
      <c r="AB32" s="1727"/>
      <c r="AC32" s="1584"/>
      <c r="AD32" s="1584"/>
      <c r="AE32" s="1584"/>
      <c r="AF32" s="1567"/>
      <c r="AG32" s="1276"/>
      <c r="AH32" s="1584"/>
      <c r="AI32" s="257"/>
      <c r="AJ32" s="257"/>
      <c r="AK32" s="257"/>
      <c r="AL32" s="871"/>
      <c r="AM32" s="871"/>
      <c r="AN32" s="872"/>
      <c r="AO32" s="873"/>
      <c r="AP32" s="872"/>
      <c r="AQ32" s="892"/>
      <c r="AR32" s="871"/>
      <c r="AS32" s="871"/>
      <c r="AT32" s="871"/>
      <c r="AU32" s="871"/>
      <c r="AV32" s="871"/>
      <c r="AW32" s="871"/>
      <c r="AX32" s="871"/>
      <c r="AY32" s="904"/>
      <c r="AZ32" s="905"/>
      <c r="BA32" s="1286"/>
      <c r="BB32" s="1101"/>
      <c r="BC32" s="875"/>
      <c r="BD32" s="853"/>
    </row>
    <row r="33" spans="1:65" ht="24.75" hidden="1" customHeight="1">
      <c r="A33" s="2447"/>
      <c r="B33" s="2448"/>
      <c r="C33" s="2522"/>
      <c r="D33" s="2523"/>
      <c r="E33" s="2524"/>
      <c r="F33" s="2525" t="s">
        <v>185</v>
      </c>
      <c r="G33" s="2526"/>
      <c r="H33" s="1701"/>
      <c r="I33" s="1732"/>
      <c r="J33" s="731"/>
      <c r="K33" s="1622"/>
      <c r="L33" s="1625"/>
      <c r="M33" s="1624"/>
      <c r="N33" s="1625"/>
      <c r="O33" s="1622"/>
      <c r="P33" s="1626"/>
      <c r="Q33" s="1701"/>
      <c r="R33" s="1732"/>
      <c r="S33" s="1626"/>
      <c r="T33" s="1626"/>
      <c r="U33" s="1626"/>
      <c r="V33" s="1544"/>
      <c r="W33" s="1588"/>
      <c r="X33" s="1626"/>
      <c r="Y33" s="1626"/>
      <c r="Z33" s="1626"/>
      <c r="AA33" s="1701"/>
      <c r="AB33" s="1732"/>
      <c r="AC33" s="1626"/>
      <c r="AD33" s="1626"/>
      <c r="AE33" s="1626"/>
      <c r="AF33" s="1544"/>
      <c r="AG33" s="1588"/>
      <c r="AH33" s="1626"/>
      <c r="AI33" s="333"/>
      <c r="AJ33" s="333"/>
      <c r="AK33" s="333"/>
      <c r="AL33" s="906"/>
      <c r="AM33" s="906"/>
      <c r="AN33" s="907"/>
      <c r="AO33" s="908"/>
      <c r="AP33" s="907"/>
      <c r="AQ33" s="909"/>
      <c r="AR33" s="906"/>
      <c r="AS33" s="906"/>
      <c r="AT33" s="906"/>
      <c r="AU33" s="906"/>
      <c r="AV33" s="906"/>
      <c r="AW33" s="906"/>
      <c r="AX33" s="906"/>
      <c r="AY33" s="910"/>
      <c r="AZ33" s="911"/>
      <c r="BA33" s="1292"/>
      <c r="BB33" s="1114"/>
      <c r="BC33" s="882"/>
      <c r="BD33" s="853"/>
    </row>
    <row r="34" spans="1:65" ht="24.75" hidden="1" customHeight="1">
      <c r="A34" s="2447"/>
      <c r="B34" s="2448"/>
      <c r="C34" s="2454" t="s">
        <v>179</v>
      </c>
      <c r="D34" s="2455"/>
      <c r="E34" s="2456"/>
      <c r="F34" s="2457"/>
      <c r="G34" s="2455"/>
      <c r="H34" s="1701"/>
      <c r="I34" s="1732"/>
      <c r="J34" s="731"/>
      <c r="K34" s="1626"/>
      <c r="L34" s="731"/>
      <c r="M34" s="1544"/>
      <c r="N34" s="731"/>
      <c r="O34" s="1626"/>
      <c r="P34" s="1626"/>
      <c r="Q34" s="1701"/>
      <c r="R34" s="1732"/>
      <c r="S34" s="1626"/>
      <c r="T34" s="1626"/>
      <c r="U34" s="1626"/>
      <c r="V34" s="1544"/>
      <c r="W34" s="1588"/>
      <c r="X34" s="1626"/>
      <c r="Y34" s="1626"/>
      <c r="Z34" s="1626"/>
      <c r="AA34" s="1701"/>
      <c r="AB34" s="1732"/>
      <c r="AC34" s="1626"/>
      <c r="AD34" s="1626"/>
      <c r="AE34" s="1626"/>
      <c r="AF34" s="1544"/>
      <c r="AG34" s="1588"/>
      <c r="AH34" s="1626"/>
      <c r="AI34" s="333"/>
      <c r="AJ34" s="333"/>
      <c r="AK34" s="333"/>
      <c r="AL34" s="241"/>
      <c r="AM34" s="241"/>
      <c r="AN34" s="240"/>
      <c r="AO34" s="242"/>
      <c r="AP34" s="240"/>
      <c r="AQ34" s="243"/>
      <c r="AR34" s="241"/>
      <c r="AS34" s="241"/>
      <c r="AT34" s="241"/>
      <c r="AU34" s="241"/>
      <c r="AV34" s="241"/>
      <c r="AW34" s="241"/>
      <c r="AX34" s="241"/>
      <c r="AY34" s="241"/>
      <c r="AZ34" s="240"/>
      <c r="BA34" s="1288"/>
      <c r="BB34" s="239"/>
      <c r="BC34" s="882"/>
      <c r="BD34" s="853"/>
    </row>
    <row r="35" spans="1:65" ht="24.75" hidden="1" customHeight="1" thickBot="1">
      <c r="A35" s="2421"/>
      <c r="B35" s="2449"/>
      <c r="C35" s="2458" t="s">
        <v>41</v>
      </c>
      <c r="D35" s="2459"/>
      <c r="E35" s="2460"/>
      <c r="F35" s="2461"/>
      <c r="G35" s="2459"/>
      <c r="H35" s="1710"/>
      <c r="I35" s="1733"/>
      <c r="J35" s="440"/>
      <c r="K35" s="439"/>
      <c r="L35" s="440"/>
      <c r="M35" s="1335"/>
      <c r="N35" s="440"/>
      <c r="O35" s="439"/>
      <c r="P35" s="439"/>
      <c r="Q35" s="1710"/>
      <c r="R35" s="1733"/>
      <c r="S35" s="439"/>
      <c r="T35" s="439"/>
      <c r="U35" s="439"/>
      <c r="V35" s="1335"/>
      <c r="W35" s="438"/>
      <c r="X35" s="439"/>
      <c r="Y35" s="439"/>
      <c r="Z35" s="439"/>
      <c r="AA35" s="1710"/>
      <c r="AB35" s="1733"/>
      <c r="AC35" s="439"/>
      <c r="AD35" s="439"/>
      <c r="AE35" s="439"/>
      <c r="AF35" s="1335"/>
      <c r="AG35" s="438"/>
      <c r="AH35" s="439"/>
      <c r="AI35" s="238"/>
      <c r="AJ35" s="238"/>
      <c r="AK35" s="238"/>
      <c r="AL35" s="912"/>
      <c r="AM35" s="912"/>
      <c r="AN35" s="913"/>
      <c r="AO35" s="914"/>
      <c r="AP35" s="913"/>
      <c r="AQ35" s="915"/>
      <c r="AR35" s="912"/>
      <c r="AS35" s="912"/>
      <c r="AT35" s="912"/>
      <c r="AU35" s="912"/>
      <c r="AV35" s="912"/>
      <c r="AW35" s="912"/>
      <c r="AX35" s="912"/>
      <c r="AY35" s="912"/>
      <c r="AZ35" s="913"/>
      <c r="BA35" s="1293"/>
      <c r="BB35" s="916"/>
      <c r="BC35" s="917"/>
      <c r="BD35" s="853"/>
    </row>
    <row r="36" spans="1:65" ht="24.75" hidden="1" customHeight="1">
      <c r="A36" s="2506" t="s">
        <v>186</v>
      </c>
      <c r="B36" s="2507"/>
      <c r="C36" s="2527" t="s">
        <v>23</v>
      </c>
      <c r="D36" s="2528"/>
      <c r="E36" s="918"/>
      <c r="F36" s="2442"/>
      <c r="G36" s="895" t="s">
        <v>49</v>
      </c>
      <c r="H36" s="1709"/>
      <c r="I36" s="1730"/>
      <c r="J36" s="1598"/>
      <c r="K36" s="1599"/>
      <c r="L36" s="1602"/>
      <c r="M36" s="1601"/>
      <c r="N36" s="1602"/>
      <c r="O36" s="1599"/>
      <c r="P36" s="1603"/>
      <c r="Q36" s="1709"/>
      <c r="R36" s="1730"/>
      <c r="S36" s="1603"/>
      <c r="T36" s="1603"/>
      <c r="U36" s="1603"/>
      <c r="V36" s="1596"/>
      <c r="W36" s="1597"/>
      <c r="X36" s="1603"/>
      <c r="Y36" s="1603"/>
      <c r="Z36" s="1603"/>
      <c r="AA36" s="1709"/>
      <c r="AB36" s="1730"/>
      <c r="AC36" s="1603"/>
      <c r="AD36" s="1603"/>
      <c r="AE36" s="1603"/>
      <c r="AF36" s="1596"/>
      <c r="AG36" s="1597"/>
      <c r="AH36" s="1603"/>
      <c r="AI36" s="369"/>
      <c r="AJ36" s="369"/>
      <c r="AK36" s="369"/>
      <c r="AL36" s="352"/>
      <c r="AM36" s="352"/>
      <c r="AN36" s="351"/>
      <c r="AO36" s="353"/>
      <c r="AP36" s="351"/>
      <c r="AQ36" s="354"/>
      <c r="AR36" s="352"/>
      <c r="AS36" s="352"/>
      <c r="AT36" s="352"/>
      <c r="AU36" s="352"/>
      <c r="AV36" s="352"/>
      <c r="AW36" s="352"/>
      <c r="AX36" s="352"/>
      <c r="AY36" s="352"/>
      <c r="AZ36" s="351"/>
      <c r="BA36" s="1290"/>
      <c r="BB36" s="239"/>
      <c r="BC36" s="919"/>
      <c r="BD36" s="853"/>
      <c r="BM36" s="385">
        <f>SUM(AF36:BL36)</f>
        <v>0</v>
      </c>
    </row>
    <row r="37" spans="1:65" ht="24.75" hidden="1" customHeight="1">
      <c r="A37" s="897"/>
      <c r="B37" s="898"/>
      <c r="C37" s="2529"/>
      <c r="D37" s="2530"/>
      <c r="E37" s="920"/>
      <c r="F37" s="2443"/>
      <c r="G37" s="921" t="s">
        <v>48</v>
      </c>
      <c r="H37" s="1711"/>
      <c r="I37" s="1728"/>
      <c r="J37" s="1605"/>
      <c r="K37" s="1627"/>
      <c r="L37" s="1630"/>
      <c r="M37" s="1629"/>
      <c r="N37" s="1630"/>
      <c r="O37" s="1627"/>
      <c r="P37" s="1604"/>
      <c r="Q37" s="1711"/>
      <c r="R37" s="1728"/>
      <c r="S37" s="1604"/>
      <c r="T37" s="1604"/>
      <c r="U37" s="1604"/>
      <c r="V37" s="1532"/>
      <c r="W37" s="1368"/>
      <c r="X37" s="1604"/>
      <c r="Y37" s="1604"/>
      <c r="Z37" s="1604"/>
      <c r="AA37" s="1711"/>
      <c r="AB37" s="1728"/>
      <c r="AC37" s="1604"/>
      <c r="AD37" s="1604"/>
      <c r="AE37" s="1604"/>
      <c r="AF37" s="1532"/>
      <c r="AG37" s="1368"/>
      <c r="AH37" s="1604"/>
      <c r="AI37" s="366"/>
      <c r="AJ37" s="366"/>
      <c r="AK37" s="366"/>
      <c r="AL37" s="365"/>
      <c r="AM37" s="365"/>
      <c r="AN37" s="1104"/>
      <c r="AO37" s="366"/>
      <c r="AP37" s="1104"/>
      <c r="AQ37" s="364"/>
      <c r="AR37" s="365"/>
      <c r="AS37" s="365"/>
      <c r="AT37" s="365"/>
      <c r="AU37" s="365"/>
      <c r="AV37" s="365"/>
      <c r="AW37" s="365"/>
      <c r="AX37" s="365"/>
      <c r="AY37" s="365"/>
      <c r="AZ37" s="1104"/>
      <c r="BA37" s="1294"/>
      <c r="BB37" s="1105"/>
      <c r="BC37" s="922"/>
      <c r="BD37" s="853"/>
      <c r="BM37" s="385">
        <f>SUM(AB37:BL37)+30</f>
        <v>30</v>
      </c>
    </row>
    <row r="38" spans="1:65" ht="24.75" hidden="1" customHeight="1">
      <c r="A38" s="2517"/>
      <c r="B38" s="2518"/>
      <c r="C38" s="2531"/>
      <c r="D38" s="2532"/>
      <c r="E38" s="923" t="s">
        <v>187</v>
      </c>
      <c r="F38" s="2444"/>
      <c r="G38" s="869" t="s">
        <v>53</v>
      </c>
      <c r="H38" s="1706"/>
      <c r="I38" s="1726"/>
      <c r="J38" s="441"/>
      <c r="K38" s="443"/>
      <c r="L38" s="441"/>
      <c r="M38" s="1277"/>
      <c r="N38" s="441"/>
      <c r="O38" s="443"/>
      <c r="P38" s="443"/>
      <c r="Q38" s="1706"/>
      <c r="R38" s="1726"/>
      <c r="S38" s="443"/>
      <c r="T38" s="443"/>
      <c r="U38" s="443"/>
      <c r="V38" s="1277"/>
      <c r="W38" s="442"/>
      <c r="X38" s="443"/>
      <c r="Y38" s="443"/>
      <c r="Z38" s="443"/>
      <c r="AA38" s="1706"/>
      <c r="AB38" s="1726"/>
      <c r="AC38" s="443"/>
      <c r="AD38" s="443"/>
      <c r="AE38" s="443"/>
      <c r="AF38" s="1277"/>
      <c r="AG38" s="442"/>
      <c r="AH38" s="443"/>
      <c r="AI38" s="247"/>
      <c r="AJ38" s="247"/>
      <c r="AK38" s="247"/>
      <c r="AL38" s="246"/>
      <c r="AM38" s="246"/>
      <c r="AN38" s="245"/>
      <c r="AO38" s="247"/>
      <c r="AP38" s="245"/>
      <c r="AQ38" s="244"/>
      <c r="AR38" s="246"/>
      <c r="AS38" s="246"/>
      <c r="AT38" s="246"/>
      <c r="AU38" s="246"/>
      <c r="AV38" s="246"/>
      <c r="AW38" s="246"/>
      <c r="AX38" s="246"/>
      <c r="AY38" s="341"/>
      <c r="AZ38" s="343"/>
      <c r="BA38" s="1285"/>
      <c r="BB38" s="384"/>
      <c r="BC38" s="870"/>
      <c r="BD38" s="853"/>
      <c r="BM38" s="385">
        <f>SUM(Z38:BL38)</f>
        <v>0</v>
      </c>
    </row>
    <row r="39" spans="1:65" ht="24.75" hidden="1" customHeight="1">
      <c r="A39" s="2445" t="s">
        <v>44</v>
      </c>
      <c r="B39" s="2446"/>
      <c r="C39" s="2450" t="s">
        <v>43</v>
      </c>
      <c r="D39" s="2451"/>
      <c r="E39" s="2452"/>
      <c r="F39" s="2453"/>
      <c r="G39" s="2451"/>
      <c r="H39" s="1707"/>
      <c r="I39" s="1727"/>
      <c r="J39" s="1353"/>
      <c r="K39" s="1584"/>
      <c r="L39" s="1353"/>
      <c r="M39" s="1567"/>
      <c r="N39" s="1353"/>
      <c r="O39" s="1584"/>
      <c r="P39" s="1584"/>
      <c r="Q39" s="1707"/>
      <c r="R39" s="1727"/>
      <c r="S39" s="1584"/>
      <c r="T39" s="1584"/>
      <c r="U39" s="1584"/>
      <c r="V39" s="1567"/>
      <c r="W39" s="1276"/>
      <c r="X39" s="1584"/>
      <c r="Y39" s="1584"/>
      <c r="Z39" s="1584"/>
      <c r="AA39" s="1707"/>
      <c r="AB39" s="1727"/>
      <c r="AC39" s="1584"/>
      <c r="AD39" s="1584"/>
      <c r="AE39" s="1584"/>
      <c r="AF39" s="1567"/>
      <c r="AG39" s="1276"/>
      <c r="AH39" s="1584"/>
      <c r="AI39" s="257"/>
      <c r="AJ39" s="257"/>
      <c r="AK39" s="257"/>
      <c r="AL39" s="871"/>
      <c r="AM39" s="871"/>
      <c r="AN39" s="872"/>
      <c r="AO39" s="873"/>
      <c r="AP39" s="872"/>
      <c r="AQ39" s="892"/>
      <c r="AR39" s="871"/>
      <c r="AS39" s="871"/>
      <c r="AT39" s="871"/>
      <c r="AU39" s="871"/>
      <c r="AV39" s="871"/>
      <c r="AW39" s="871"/>
      <c r="AX39" s="871"/>
      <c r="AY39" s="871"/>
      <c r="AZ39" s="872"/>
      <c r="BA39" s="1286"/>
      <c r="BB39" s="874"/>
      <c r="BC39" s="875"/>
      <c r="BD39" s="853"/>
      <c r="BM39" s="385">
        <f>BL39</f>
        <v>0</v>
      </c>
    </row>
    <row r="40" spans="1:65" ht="24.75" hidden="1" customHeight="1">
      <c r="A40" s="2447"/>
      <c r="B40" s="2448"/>
      <c r="C40" s="2454" t="s">
        <v>179</v>
      </c>
      <c r="D40" s="2455"/>
      <c r="E40" s="2456"/>
      <c r="F40" s="2447"/>
      <c r="G40" s="2533"/>
      <c r="H40" s="1711"/>
      <c r="I40" s="1728"/>
      <c r="J40" s="1605"/>
      <c r="K40" s="443"/>
      <c r="L40" s="441"/>
      <c r="M40" s="1277"/>
      <c r="N40" s="441"/>
      <c r="O40" s="443"/>
      <c r="P40" s="1604"/>
      <c r="Q40" s="1711"/>
      <c r="R40" s="1728"/>
      <c r="S40" s="1604"/>
      <c r="T40" s="1604"/>
      <c r="U40" s="1604"/>
      <c r="V40" s="1532"/>
      <c r="W40" s="1368"/>
      <c r="X40" s="1604"/>
      <c r="Y40" s="1604"/>
      <c r="Z40" s="1604"/>
      <c r="AA40" s="1711"/>
      <c r="AB40" s="1728"/>
      <c r="AC40" s="1604"/>
      <c r="AD40" s="1604"/>
      <c r="AE40" s="1604"/>
      <c r="AF40" s="1532"/>
      <c r="AG40" s="1368"/>
      <c r="AH40" s="1604"/>
      <c r="AI40" s="366"/>
      <c r="AJ40" s="366"/>
      <c r="AK40" s="366"/>
      <c r="AL40" s="359"/>
      <c r="AM40" s="359"/>
      <c r="AN40" s="358"/>
      <c r="AO40" s="361"/>
      <c r="AP40" s="358"/>
      <c r="AQ40" s="362"/>
      <c r="AR40" s="359"/>
      <c r="AS40" s="359"/>
      <c r="AT40" s="359"/>
      <c r="AU40" s="359"/>
      <c r="AV40" s="359"/>
      <c r="AW40" s="241"/>
      <c r="AX40" s="241"/>
      <c r="AY40" s="241"/>
      <c r="AZ40" s="240"/>
      <c r="BA40" s="1288"/>
      <c r="BB40" s="239"/>
      <c r="BC40" s="882"/>
      <c r="BD40" s="853"/>
    </row>
    <row r="41" spans="1:65" ht="24.75" hidden="1" customHeight="1" thickBot="1">
      <c r="A41" s="2421"/>
      <c r="B41" s="2449"/>
      <c r="C41" s="2458" t="s">
        <v>41</v>
      </c>
      <c r="D41" s="2459"/>
      <c r="E41" s="2460"/>
      <c r="F41" s="2461"/>
      <c r="G41" s="2459"/>
      <c r="H41" s="1708"/>
      <c r="I41" s="1729"/>
      <c r="J41" s="1590"/>
      <c r="K41" s="1591"/>
      <c r="L41" s="1590"/>
      <c r="M41" s="1574"/>
      <c r="N41" s="1590"/>
      <c r="O41" s="1591"/>
      <c r="P41" s="1591"/>
      <c r="Q41" s="1708"/>
      <c r="R41" s="1729"/>
      <c r="S41" s="1591"/>
      <c r="T41" s="1591"/>
      <c r="U41" s="1591"/>
      <c r="V41" s="1574"/>
      <c r="W41" s="1589"/>
      <c r="X41" s="1591"/>
      <c r="Y41" s="1591"/>
      <c r="Z41" s="1591"/>
      <c r="AA41" s="1708"/>
      <c r="AB41" s="1729"/>
      <c r="AC41" s="1591"/>
      <c r="AD41" s="1591"/>
      <c r="AE41" s="1591"/>
      <c r="AF41" s="1574"/>
      <c r="AG41" s="1589"/>
      <c r="AH41" s="1591"/>
      <c r="AI41" s="340"/>
      <c r="AJ41" s="340"/>
      <c r="AK41" s="340"/>
      <c r="AL41" s="884"/>
      <c r="AM41" s="884"/>
      <c r="AN41" s="885"/>
      <c r="AO41" s="886"/>
      <c r="AP41" s="885"/>
      <c r="AQ41" s="894"/>
      <c r="AR41" s="884"/>
      <c r="AS41" s="884"/>
      <c r="AT41" s="884"/>
      <c r="AU41" s="884"/>
      <c r="AV41" s="884"/>
      <c r="AW41" s="884"/>
      <c r="AX41" s="884"/>
      <c r="AY41" s="884"/>
      <c r="AZ41" s="885"/>
      <c r="BA41" s="1289"/>
      <c r="BB41" s="888"/>
      <c r="BC41" s="889"/>
      <c r="BD41" s="853"/>
    </row>
    <row r="42" spans="1:65" ht="24.75" hidden="1" customHeight="1">
      <c r="A42" s="2506" t="s">
        <v>28</v>
      </c>
      <c r="B42" s="2507"/>
      <c r="C42" s="2534" t="s">
        <v>188</v>
      </c>
      <c r="D42" s="2535"/>
      <c r="E42" s="2536"/>
      <c r="F42" s="2442"/>
      <c r="G42" s="895" t="s">
        <v>49</v>
      </c>
      <c r="H42" s="1709"/>
      <c r="I42" s="1730"/>
      <c r="J42" s="1598"/>
      <c r="K42" s="1599"/>
      <c r="L42" s="1602"/>
      <c r="M42" s="1601"/>
      <c r="N42" s="1602"/>
      <c r="O42" s="1599"/>
      <c r="P42" s="1603"/>
      <c r="Q42" s="1709"/>
      <c r="R42" s="1730"/>
      <c r="S42" s="1603"/>
      <c r="T42" s="1603"/>
      <c r="U42" s="1603"/>
      <c r="V42" s="1596"/>
      <c r="W42" s="1597"/>
      <c r="X42" s="1603"/>
      <c r="Y42" s="1603"/>
      <c r="Z42" s="1603"/>
      <c r="AA42" s="1709"/>
      <c r="AB42" s="1730"/>
      <c r="AC42" s="1603"/>
      <c r="AD42" s="1603"/>
      <c r="AE42" s="1603"/>
      <c r="AF42" s="1596"/>
      <c r="AG42" s="1597"/>
      <c r="AH42" s="1603"/>
      <c r="AI42" s="369"/>
      <c r="AJ42" s="369"/>
      <c r="AK42" s="369"/>
      <c r="AL42" s="352"/>
      <c r="AM42" s="352"/>
      <c r="AN42" s="351"/>
      <c r="AO42" s="353"/>
      <c r="AP42" s="351"/>
      <c r="AQ42" s="354"/>
      <c r="AR42" s="352"/>
      <c r="AS42" s="352"/>
      <c r="AT42" s="352"/>
      <c r="AU42" s="352"/>
      <c r="AV42" s="352"/>
      <c r="AW42" s="352"/>
      <c r="AX42" s="352"/>
      <c r="AY42" s="352"/>
      <c r="AZ42" s="351"/>
      <c r="BA42" s="1290"/>
      <c r="BB42" s="388"/>
      <c r="BC42" s="896"/>
      <c r="BD42" s="853"/>
      <c r="BM42" s="385">
        <f>SUM(AF42:BI42)</f>
        <v>0</v>
      </c>
    </row>
    <row r="43" spans="1:65" ht="24.75" hidden="1" customHeight="1">
      <c r="A43" s="897"/>
      <c r="B43" s="898"/>
      <c r="C43" s="2537"/>
      <c r="D43" s="2538"/>
      <c r="E43" s="2539"/>
      <c r="F43" s="2443"/>
      <c r="G43" s="869" t="s">
        <v>53</v>
      </c>
      <c r="H43" s="1701"/>
      <c r="I43" s="1732"/>
      <c r="J43" s="731"/>
      <c r="K43" s="443"/>
      <c r="L43" s="441"/>
      <c r="M43" s="1277"/>
      <c r="N43" s="441"/>
      <c r="O43" s="443"/>
      <c r="P43" s="443"/>
      <c r="Q43" s="1706"/>
      <c r="R43" s="1732"/>
      <c r="S43" s="1626"/>
      <c r="T43" s="1626"/>
      <c r="U43" s="1626"/>
      <c r="V43" s="1544"/>
      <c r="W43" s="1588"/>
      <c r="X43" s="443"/>
      <c r="Y43" s="443"/>
      <c r="Z43" s="443"/>
      <c r="AA43" s="1706"/>
      <c r="AB43" s="1726"/>
      <c r="AC43" s="443"/>
      <c r="AD43" s="443"/>
      <c r="AE43" s="443"/>
      <c r="AF43" s="1277"/>
      <c r="AG43" s="442"/>
      <c r="AH43" s="443"/>
      <c r="AI43" s="247"/>
      <c r="AJ43" s="333"/>
      <c r="AK43" s="333"/>
      <c r="AL43" s="332"/>
      <c r="AM43" s="332"/>
      <c r="AN43" s="245"/>
      <c r="AO43" s="247"/>
      <c r="AP43" s="1113"/>
      <c r="AQ43" s="244"/>
      <c r="AR43" s="246"/>
      <c r="AS43" s="246"/>
      <c r="AT43" s="246"/>
      <c r="AU43" s="246"/>
      <c r="AV43" s="246"/>
      <c r="AW43" s="246"/>
      <c r="AX43" s="246"/>
      <c r="AY43" s="341"/>
      <c r="AZ43" s="343"/>
      <c r="BA43" s="1285"/>
      <c r="BB43" s="384"/>
      <c r="BC43" s="877"/>
      <c r="BD43" s="853"/>
      <c r="BM43" s="385">
        <f>SUM(Z43:BI43)</f>
        <v>0</v>
      </c>
    </row>
    <row r="44" spans="1:65" ht="24.75" hidden="1" customHeight="1">
      <c r="A44" s="2517"/>
      <c r="B44" s="2518"/>
      <c r="C44" s="2540"/>
      <c r="D44" s="2541"/>
      <c r="E44" s="2542"/>
      <c r="F44" s="2444"/>
      <c r="G44" s="924" t="s">
        <v>48</v>
      </c>
      <c r="H44" s="1712"/>
      <c r="I44" s="1731"/>
      <c r="J44" s="1612"/>
      <c r="K44" s="1613"/>
      <c r="L44" s="1616"/>
      <c r="M44" s="1615"/>
      <c r="N44" s="1616"/>
      <c r="O44" s="1613"/>
      <c r="P44" s="1617"/>
      <c r="Q44" s="1712"/>
      <c r="R44" s="1731"/>
      <c r="S44" s="1617"/>
      <c r="T44" s="1617"/>
      <c r="U44" s="1617"/>
      <c r="V44" s="1610"/>
      <c r="W44" s="1611"/>
      <c r="X44" s="1617"/>
      <c r="Y44" s="1617"/>
      <c r="Z44" s="1617"/>
      <c r="AA44" s="1712"/>
      <c r="AB44" s="1731"/>
      <c r="AC44" s="1617"/>
      <c r="AD44" s="1617"/>
      <c r="AE44" s="1617"/>
      <c r="AF44" s="1610"/>
      <c r="AG44" s="1611"/>
      <c r="AH44" s="1617"/>
      <c r="AI44" s="346"/>
      <c r="AJ44" s="346"/>
      <c r="AK44" s="346"/>
      <c r="AL44" s="345"/>
      <c r="AM44" s="345"/>
      <c r="AN44" s="347"/>
      <c r="AO44" s="346"/>
      <c r="AP44" s="347"/>
      <c r="AQ44" s="348"/>
      <c r="AR44" s="345"/>
      <c r="AS44" s="345"/>
      <c r="AT44" s="345"/>
      <c r="AU44" s="345"/>
      <c r="AV44" s="345"/>
      <c r="AW44" s="345"/>
      <c r="AX44" s="345"/>
      <c r="AY44" s="345"/>
      <c r="AZ44" s="347"/>
      <c r="BA44" s="1291"/>
      <c r="BB44" s="382"/>
      <c r="BC44" s="903"/>
      <c r="BD44" s="853"/>
      <c r="BM44" s="385">
        <f>SUM(Z44:BI44)</f>
        <v>0</v>
      </c>
    </row>
    <row r="45" spans="1:65" ht="24.75" hidden="1" customHeight="1">
      <c r="A45" s="2445" t="s">
        <v>44</v>
      </c>
      <c r="B45" s="2446"/>
      <c r="C45" s="2450" t="s">
        <v>43</v>
      </c>
      <c r="D45" s="2451"/>
      <c r="E45" s="2452"/>
      <c r="F45" s="2453"/>
      <c r="G45" s="2451"/>
      <c r="H45" s="1707"/>
      <c r="I45" s="1727"/>
      <c r="J45" s="1353"/>
      <c r="K45" s="1584"/>
      <c r="L45" s="1353"/>
      <c r="M45" s="1567"/>
      <c r="N45" s="1353"/>
      <c r="O45" s="1584"/>
      <c r="P45" s="1584"/>
      <c r="Q45" s="1707"/>
      <c r="R45" s="1727"/>
      <c r="S45" s="1584"/>
      <c r="T45" s="1584"/>
      <c r="U45" s="1584"/>
      <c r="V45" s="1567"/>
      <c r="W45" s="1276"/>
      <c r="X45" s="1584"/>
      <c r="Y45" s="1584"/>
      <c r="Z45" s="1584"/>
      <c r="AA45" s="1707"/>
      <c r="AB45" s="1727"/>
      <c r="AC45" s="1584"/>
      <c r="AD45" s="1584"/>
      <c r="AE45" s="1584"/>
      <c r="AF45" s="1567"/>
      <c r="AG45" s="1276"/>
      <c r="AH45" s="1584"/>
      <c r="AI45" s="257"/>
      <c r="AJ45" s="257"/>
      <c r="AK45" s="257"/>
      <c r="AL45" s="871"/>
      <c r="AM45" s="871"/>
      <c r="AN45" s="872"/>
      <c r="AO45" s="873"/>
      <c r="AP45" s="872"/>
      <c r="AQ45" s="892"/>
      <c r="AR45" s="871"/>
      <c r="AS45" s="871"/>
      <c r="AT45" s="871"/>
      <c r="AU45" s="871"/>
      <c r="AV45" s="871"/>
      <c r="AW45" s="871"/>
      <c r="AX45" s="871"/>
      <c r="AY45" s="256"/>
      <c r="AZ45" s="255"/>
      <c r="BA45" s="1286"/>
      <c r="BB45" s="1101"/>
      <c r="BC45" s="875"/>
      <c r="BD45" s="853"/>
    </row>
    <row r="46" spans="1:65" ht="24.75" hidden="1" customHeight="1">
      <c r="A46" s="2447"/>
      <c r="B46" s="2448"/>
      <c r="C46" s="2454" t="s">
        <v>179</v>
      </c>
      <c r="D46" s="2455"/>
      <c r="E46" s="2456"/>
      <c r="F46" s="2447"/>
      <c r="G46" s="2533"/>
      <c r="H46" s="1711"/>
      <c r="I46" s="1728"/>
      <c r="J46" s="1605"/>
      <c r="K46" s="443"/>
      <c r="L46" s="441"/>
      <c r="M46" s="1277"/>
      <c r="N46" s="441"/>
      <c r="O46" s="443"/>
      <c r="P46" s="1604"/>
      <c r="Q46" s="1711"/>
      <c r="R46" s="1728"/>
      <c r="S46" s="1604"/>
      <c r="T46" s="1604"/>
      <c r="U46" s="1604"/>
      <c r="V46" s="1532"/>
      <c r="W46" s="1368"/>
      <c r="X46" s="1604"/>
      <c r="Y46" s="1604"/>
      <c r="Z46" s="1604"/>
      <c r="AA46" s="1711"/>
      <c r="AB46" s="1728"/>
      <c r="AC46" s="1604"/>
      <c r="AD46" s="1604"/>
      <c r="AE46" s="1604"/>
      <c r="AF46" s="1532"/>
      <c r="AG46" s="1368"/>
      <c r="AH46" s="1604"/>
      <c r="AI46" s="366"/>
      <c r="AJ46" s="366"/>
      <c r="AK46" s="366"/>
      <c r="AL46" s="359"/>
      <c r="AM46" s="359"/>
      <c r="AN46" s="358"/>
      <c r="AO46" s="361"/>
      <c r="AP46" s="358"/>
      <c r="AQ46" s="362"/>
      <c r="AR46" s="359"/>
      <c r="AS46" s="359"/>
      <c r="AT46" s="359"/>
      <c r="AU46" s="359"/>
      <c r="AV46" s="359"/>
      <c r="AW46" s="241"/>
      <c r="AX46" s="241"/>
      <c r="AY46" s="241"/>
      <c r="AZ46" s="240"/>
      <c r="BA46" s="1288"/>
      <c r="BB46" s="239"/>
      <c r="BC46" s="882"/>
      <c r="BD46" s="853"/>
    </row>
    <row r="47" spans="1:65" ht="24.75" hidden="1" customHeight="1" thickBot="1">
      <c r="A47" s="2421"/>
      <c r="B47" s="2449"/>
      <c r="C47" s="2458" t="s">
        <v>41</v>
      </c>
      <c r="D47" s="2459"/>
      <c r="E47" s="2460"/>
      <c r="F47" s="2461"/>
      <c r="G47" s="2459"/>
      <c r="H47" s="1708"/>
      <c r="I47" s="1729"/>
      <c r="J47" s="1590"/>
      <c r="K47" s="1591"/>
      <c r="L47" s="1590"/>
      <c r="M47" s="1574"/>
      <c r="N47" s="1590"/>
      <c r="O47" s="1591"/>
      <c r="P47" s="1591"/>
      <c r="Q47" s="1708"/>
      <c r="R47" s="1729"/>
      <c r="S47" s="1591"/>
      <c r="T47" s="1591"/>
      <c r="U47" s="1591"/>
      <c r="V47" s="1574"/>
      <c r="W47" s="1589"/>
      <c r="X47" s="1591"/>
      <c r="Y47" s="1591"/>
      <c r="Z47" s="1591"/>
      <c r="AA47" s="1708"/>
      <c r="AB47" s="1729"/>
      <c r="AC47" s="1591"/>
      <c r="AD47" s="1591"/>
      <c r="AE47" s="1591"/>
      <c r="AF47" s="1574"/>
      <c r="AG47" s="1589"/>
      <c r="AH47" s="1591"/>
      <c r="AI47" s="340"/>
      <c r="AJ47" s="340"/>
      <c r="AK47" s="340"/>
      <c r="AL47" s="884"/>
      <c r="AM47" s="884"/>
      <c r="AN47" s="885"/>
      <c r="AO47" s="886"/>
      <c r="AP47" s="885"/>
      <c r="AQ47" s="894"/>
      <c r="AR47" s="884"/>
      <c r="AS47" s="884"/>
      <c r="AT47" s="884"/>
      <c r="AU47" s="884"/>
      <c r="AV47" s="884"/>
      <c r="AW47" s="884"/>
      <c r="AX47" s="884"/>
      <c r="AY47" s="884"/>
      <c r="AZ47" s="885"/>
      <c r="BA47" s="1289"/>
      <c r="BB47" s="888"/>
      <c r="BC47" s="889"/>
      <c r="BD47" s="853"/>
    </row>
    <row r="48" spans="1:65" ht="24.75" hidden="1" customHeight="1">
      <c r="A48" s="2506" t="s">
        <v>186</v>
      </c>
      <c r="B48" s="2507"/>
      <c r="C48" s="2527" t="s">
        <v>23</v>
      </c>
      <c r="D48" s="2528"/>
      <c r="E48" s="925"/>
      <c r="F48" s="2547"/>
      <c r="G48" s="895" t="s">
        <v>49</v>
      </c>
      <c r="H48" s="1709"/>
      <c r="I48" s="1730"/>
      <c r="J48" s="1598"/>
      <c r="K48" s="1599"/>
      <c r="L48" s="1602"/>
      <c r="M48" s="1601"/>
      <c r="N48" s="1602"/>
      <c r="O48" s="1599"/>
      <c r="P48" s="1603"/>
      <c r="Q48" s="1709"/>
      <c r="R48" s="1730"/>
      <c r="S48" s="1603"/>
      <c r="T48" s="1603"/>
      <c r="U48" s="1603"/>
      <c r="V48" s="1596"/>
      <c r="W48" s="1597"/>
      <c r="X48" s="1603"/>
      <c r="Y48" s="1603"/>
      <c r="Z48" s="1603"/>
      <c r="AA48" s="1735"/>
      <c r="AB48" s="1730"/>
      <c r="AC48" s="1603"/>
      <c r="AD48" s="1603"/>
      <c r="AE48" s="1603"/>
      <c r="AF48" s="1736"/>
      <c r="AG48" s="1597"/>
      <c r="AH48" s="1603"/>
      <c r="AI48" s="369"/>
      <c r="AJ48" s="369"/>
      <c r="AK48" s="369"/>
      <c r="AL48" s="352"/>
      <c r="AM48" s="352"/>
      <c r="AN48" s="351"/>
      <c r="AO48" s="353"/>
      <c r="AP48" s="351"/>
      <c r="AQ48" s="354"/>
      <c r="AR48" s="352"/>
      <c r="AS48" s="352"/>
      <c r="AT48" s="352"/>
      <c r="AU48" s="352"/>
      <c r="AV48" s="352"/>
      <c r="AW48" s="352"/>
      <c r="AX48" s="352"/>
      <c r="AY48" s="352"/>
      <c r="AZ48" s="351"/>
      <c r="BA48" s="1290"/>
      <c r="BB48" s="388"/>
      <c r="BC48" s="926"/>
      <c r="BD48" s="853"/>
      <c r="BM48" s="385">
        <f>SUM(AF48:BL48)</f>
        <v>0</v>
      </c>
    </row>
    <row r="49" spans="1:65" ht="24.75" hidden="1" customHeight="1">
      <c r="A49" s="897"/>
      <c r="B49" s="898"/>
      <c r="C49" s="2529"/>
      <c r="D49" s="2530"/>
      <c r="E49" s="920"/>
      <c r="F49" s="2443"/>
      <c r="G49" s="921" t="s">
        <v>48</v>
      </c>
      <c r="H49" s="1711"/>
      <c r="I49" s="1728"/>
      <c r="J49" s="1605"/>
      <c r="K49" s="1627"/>
      <c r="L49" s="1630"/>
      <c r="M49" s="1629"/>
      <c r="N49" s="1630"/>
      <c r="O49" s="1627"/>
      <c r="P49" s="1604"/>
      <c r="Q49" s="1711"/>
      <c r="R49" s="1728"/>
      <c r="S49" s="1604"/>
      <c r="T49" s="1604"/>
      <c r="U49" s="1604"/>
      <c r="V49" s="1532"/>
      <c r="W49" s="1368"/>
      <c r="X49" s="1604"/>
      <c r="Y49" s="1604"/>
      <c r="Z49" s="1604"/>
      <c r="AA49" s="1711"/>
      <c r="AB49" s="1728"/>
      <c r="AC49" s="1604"/>
      <c r="AD49" s="1604"/>
      <c r="AE49" s="1604"/>
      <c r="AF49" s="1532"/>
      <c r="AG49" s="1368"/>
      <c r="AH49" s="1604"/>
      <c r="AI49" s="366"/>
      <c r="AJ49" s="366"/>
      <c r="AK49" s="366"/>
      <c r="AL49" s="365"/>
      <c r="AM49" s="365"/>
      <c r="AN49" s="1104"/>
      <c r="AO49" s="366"/>
      <c r="AP49" s="1104"/>
      <c r="AQ49" s="364"/>
      <c r="AR49" s="365"/>
      <c r="AS49" s="365"/>
      <c r="AT49" s="365"/>
      <c r="AU49" s="365"/>
      <c r="AV49" s="365"/>
      <c r="AW49" s="365"/>
      <c r="AX49" s="365"/>
      <c r="AY49" s="365"/>
      <c r="AZ49" s="1104"/>
      <c r="BA49" s="1294"/>
      <c r="BB49" s="1105"/>
      <c r="BC49" s="922"/>
      <c r="BD49" s="853"/>
      <c r="BM49" s="385">
        <f>SUM(AA49:BL49)</f>
        <v>0</v>
      </c>
    </row>
    <row r="50" spans="1:65" ht="24.75" hidden="1" customHeight="1">
      <c r="A50" s="2517"/>
      <c r="B50" s="2518"/>
      <c r="C50" s="2531"/>
      <c r="D50" s="2532"/>
      <c r="E50" s="923" t="s">
        <v>46</v>
      </c>
      <c r="F50" s="2444"/>
      <c r="G50" s="869" t="s">
        <v>53</v>
      </c>
      <c r="H50" s="1706"/>
      <c r="I50" s="1726"/>
      <c r="J50" s="441"/>
      <c r="K50" s="443"/>
      <c r="L50" s="441"/>
      <c r="M50" s="1277"/>
      <c r="N50" s="441"/>
      <c r="O50" s="443"/>
      <c r="P50" s="443"/>
      <c r="Q50" s="1706"/>
      <c r="R50" s="1726"/>
      <c r="S50" s="443"/>
      <c r="T50" s="443"/>
      <c r="U50" s="443"/>
      <c r="V50" s="1277"/>
      <c r="W50" s="442"/>
      <c r="X50" s="443"/>
      <c r="Y50" s="443"/>
      <c r="Z50" s="443"/>
      <c r="AA50" s="1706"/>
      <c r="AB50" s="1726"/>
      <c r="AC50" s="443"/>
      <c r="AD50" s="443"/>
      <c r="AE50" s="443"/>
      <c r="AF50" s="1277"/>
      <c r="AG50" s="442"/>
      <c r="AH50" s="443"/>
      <c r="AI50" s="247"/>
      <c r="AJ50" s="247"/>
      <c r="AK50" s="247"/>
      <c r="AL50" s="246"/>
      <c r="AM50" s="246"/>
      <c r="AN50" s="245"/>
      <c r="AO50" s="247"/>
      <c r="AP50" s="245"/>
      <c r="AQ50" s="244"/>
      <c r="AR50" s="246"/>
      <c r="AS50" s="246"/>
      <c r="AT50" s="246"/>
      <c r="AU50" s="246"/>
      <c r="AV50" s="246"/>
      <c r="AW50" s="246"/>
      <c r="AX50" s="246"/>
      <c r="AY50" s="341"/>
      <c r="AZ50" s="343"/>
      <c r="BA50" s="1285"/>
      <c r="BB50" s="384"/>
      <c r="BC50" s="870"/>
      <c r="BD50" s="853"/>
      <c r="BM50" s="385">
        <f>SUM(Z50:BL50)</f>
        <v>0</v>
      </c>
    </row>
    <row r="51" spans="1:65" ht="24.75" hidden="1" customHeight="1">
      <c r="A51" s="2445" t="s">
        <v>44</v>
      </c>
      <c r="B51" s="2446"/>
      <c r="C51" s="2450" t="s">
        <v>43</v>
      </c>
      <c r="D51" s="2451"/>
      <c r="E51" s="2452"/>
      <c r="F51" s="2453"/>
      <c r="G51" s="2451"/>
      <c r="H51" s="1707"/>
      <c r="I51" s="1727"/>
      <c r="J51" s="1353"/>
      <c r="K51" s="1584"/>
      <c r="L51" s="1353"/>
      <c r="M51" s="1567"/>
      <c r="N51" s="1353"/>
      <c r="O51" s="1584"/>
      <c r="P51" s="1584"/>
      <c r="Q51" s="1707"/>
      <c r="R51" s="1727"/>
      <c r="S51" s="1584"/>
      <c r="T51" s="1584"/>
      <c r="U51" s="1584"/>
      <c r="V51" s="1567"/>
      <c r="W51" s="1276"/>
      <c r="X51" s="1584"/>
      <c r="Y51" s="1584"/>
      <c r="Z51" s="1584"/>
      <c r="AA51" s="1707"/>
      <c r="AB51" s="1727"/>
      <c r="AC51" s="1584"/>
      <c r="AD51" s="1584"/>
      <c r="AE51" s="1584"/>
      <c r="AF51" s="1567"/>
      <c r="AG51" s="1276"/>
      <c r="AH51" s="1584"/>
      <c r="AI51" s="257"/>
      <c r="AJ51" s="257"/>
      <c r="AK51" s="257"/>
      <c r="AL51" s="871"/>
      <c r="AM51" s="871"/>
      <c r="AN51" s="872"/>
      <c r="AO51" s="873"/>
      <c r="AP51" s="872"/>
      <c r="AQ51" s="892"/>
      <c r="AR51" s="871"/>
      <c r="AS51" s="871"/>
      <c r="AT51" s="871"/>
      <c r="AU51" s="871"/>
      <c r="AV51" s="871"/>
      <c r="AW51" s="871"/>
      <c r="AX51" s="871"/>
      <c r="AY51" s="871"/>
      <c r="AZ51" s="872"/>
      <c r="BA51" s="1286"/>
      <c r="BB51" s="874"/>
      <c r="BC51" s="875"/>
      <c r="BD51" s="853"/>
      <c r="BM51" s="385">
        <f>BL51</f>
        <v>0</v>
      </c>
    </row>
    <row r="52" spans="1:65" ht="24.75" hidden="1" customHeight="1">
      <c r="A52" s="2447"/>
      <c r="B52" s="2448"/>
      <c r="C52" s="2454" t="s">
        <v>179</v>
      </c>
      <c r="D52" s="2455"/>
      <c r="E52" s="2456"/>
      <c r="F52" s="2447"/>
      <c r="G52" s="2533"/>
      <c r="H52" s="1711"/>
      <c r="I52" s="1728"/>
      <c r="J52" s="1605"/>
      <c r="K52" s="443"/>
      <c r="L52" s="441"/>
      <c r="M52" s="1277"/>
      <c r="N52" s="441"/>
      <c r="O52" s="443"/>
      <c r="P52" s="1604"/>
      <c r="Q52" s="1711"/>
      <c r="R52" s="1728"/>
      <c r="S52" s="1604"/>
      <c r="T52" s="1604"/>
      <c r="U52" s="1604"/>
      <c r="V52" s="1532"/>
      <c r="W52" s="1368"/>
      <c r="X52" s="1604"/>
      <c r="Y52" s="1604"/>
      <c r="Z52" s="1604"/>
      <c r="AA52" s="1711"/>
      <c r="AB52" s="1728"/>
      <c r="AC52" s="1604"/>
      <c r="AD52" s="1604"/>
      <c r="AE52" s="1604"/>
      <c r="AF52" s="1532"/>
      <c r="AG52" s="1368"/>
      <c r="AH52" s="1604"/>
      <c r="AI52" s="366"/>
      <c r="AJ52" s="366"/>
      <c r="AK52" s="366"/>
      <c r="AL52" s="359"/>
      <c r="AM52" s="359"/>
      <c r="AN52" s="358"/>
      <c r="AO52" s="361"/>
      <c r="AP52" s="358"/>
      <c r="AQ52" s="362"/>
      <c r="AR52" s="359"/>
      <c r="AS52" s="359"/>
      <c r="AT52" s="359"/>
      <c r="AU52" s="365"/>
      <c r="AV52" s="237"/>
      <c r="AW52" s="241"/>
      <c r="AX52" s="241"/>
      <c r="AY52" s="241"/>
      <c r="AZ52" s="240"/>
      <c r="BA52" s="1288"/>
      <c r="BB52" s="239"/>
      <c r="BC52" s="882"/>
      <c r="BD52" s="853"/>
    </row>
    <row r="53" spans="1:65" ht="24.75" hidden="1" customHeight="1" thickBot="1">
      <c r="A53" s="2421"/>
      <c r="B53" s="2449"/>
      <c r="C53" s="2458" t="s">
        <v>41</v>
      </c>
      <c r="D53" s="2459"/>
      <c r="E53" s="2460"/>
      <c r="F53" s="2461"/>
      <c r="G53" s="2459"/>
      <c r="H53" s="1708"/>
      <c r="I53" s="1729"/>
      <c r="J53" s="1590"/>
      <c r="K53" s="1591"/>
      <c r="L53" s="1590"/>
      <c r="M53" s="1574"/>
      <c r="N53" s="1590"/>
      <c r="O53" s="1591"/>
      <c r="P53" s="1591"/>
      <c r="Q53" s="1708"/>
      <c r="R53" s="1729"/>
      <c r="S53" s="1591"/>
      <c r="T53" s="1591"/>
      <c r="U53" s="1591"/>
      <c r="V53" s="1574"/>
      <c r="W53" s="1589"/>
      <c r="X53" s="1591"/>
      <c r="Y53" s="1591"/>
      <c r="Z53" s="1591"/>
      <c r="AA53" s="1708"/>
      <c r="AB53" s="1729"/>
      <c r="AC53" s="1591"/>
      <c r="AD53" s="1591"/>
      <c r="AE53" s="1591"/>
      <c r="AF53" s="1574"/>
      <c r="AG53" s="1589"/>
      <c r="AH53" s="1591"/>
      <c r="AI53" s="340"/>
      <c r="AJ53" s="340"/>
      <c r="AK53" s="340"/>
      <c r="AL53" s="884"/>
      <c r="AM53" s="884"/>
      <c r="AN53" s="885"/>
      <c r="AO53" s="886"/>
      <c r="AP53" s="885"/>
      <c r="AQ53" s="894"/>
      <c r="AR53" s="884"/>
      <c r="AS53" s="884"/>
      <c r="AT53" s="884"/>
      <c r="AU53" s="884"/>
      <c r="AV53" s="884"/>
      <c r="AW53" s="884"/>
      <c r="AX53" s="884"/>
      <c r="AY53" s="884"/>
      <c r="AZ53" s="885"/>
      <c r="BA53" s="1289"/>
      <c r="BB53" s="888"/>
      <c r="BC53" s="889"/>
      <c r="BD53" s="853"/>
    </row>
    <row r="54" spans="1:65" ht="24.75" hidden="1" customHeight="1">
      <c r="A54" s="2506" t="s">
        <v>28</v>
      </c>
      <c r="B54" s="2507"/>
      <c r="C54" s="2527" t="s">
        <v>85</v>
      </c>
      <c r="D54" s="2528"/>
      <c r="E54" s="918"/>
      <c r="F54" s="2442"/>
      <c r="G54" s="895" t="s">
        <v>49</v>
      </c>
      <c r="H54" s="1709"/>
      <c r="I54" s="1730"/>
      <c r="J54" s="1598"/>
      <c r="K54" s="1599"/>
      <c r="L54" s="1602"/>
      <c r="M54" s="1601"/>
      <c r="N54" s="1602"/>
      <c r="O54" s="1599"/>
      <c r="P54" s="1603"/>
      <c r="Q54" s="1709"/>
      <c r="R54" s="1730"/>
      <c r="S54" s="1603"/>
      <c r="T54" s="1603"/>
      <c r="U54" s="1603"/>
      <c r="V54" s="1596"/>
      <c r="W54" s="1597"/>
      <c r="X54" s="1603"/>
      <c r="Y54" s="1603"/>
      <c r="Z54" s="1603"/>
      <c r="AA54" s="1735"/>
      <c r="AB54" s="1730"/>
      <c r="AC54" s="1603"/>
      <c r="AD54" s="1603"/>
      <c r="AE54" s="1603"/>
      <c r="AF54" s="1736"/>
      <c r="AG54" s="1597"/>
      <c r="AH54" s="1603"/>
      <c r="AI54" s="369"/>
      <c r="AJ54" s="369"/>
      <c r="AK54" s="369"/>
      <c r="AL54" s="352"/>
      <c r="AM54" s="352"/>
      <c r="AN54" s="351"/>
      <c r="AO54" s="353"/>
      <c r="AP54" s="351"/>
      <c r="AQ54" s="354"/>
      <c r="AR54" s="352"/>
      <c r="AS54" s="352"/>
      <c r="AT54" s="352"/>
      <c r="AU54" s="352"/>
      <c r="AV54" s="352"/>
      <c r="AW54" s="352"/>
      <c r="AX54" s="352"/>
      <c r="AY54" s="352"/>
      <c r="AZ54" s="351"/>
      <c r="BA54" s="1290"/>
      <c r="BB54" s="388"/>
      <c r="BC54" s="927"/>
      <c r="BD54" s="853"/>
      <c r="BM54" s="385">
        <f>SUM(AF54:BL54)</f>
        <v>0</v>
      </c>
    </row>
    <row r="55" spans="1:65" ht="24.75" hidden="1" customHeight="1">
      <c r="A55" s="897"/>
      <c r="B55" s="898"/>
      <c r="C55" s="2529"/>
      <c r="D55" s="2530"/>
      <c r="E55" s="920"/>
      <c r="F55" s="2443"/>
      <c r="G55" s="921" t="s">
        <v>48</v>
      </c>
      <c r="H55" s="1711"/>
      <c r="I55" s="1728"/>
      <c r="J55" s="1605"/>
      <c r="K55" s="1627"/>
      <c r="L55" s="1630"/>
      <c r="M55" s="1629"/>
      <c r="N55" s="1630"/>
      <c r="O55" s="1627"/>
      <c r="P55" s="1604"/>
      <c r="Q55" s="1711"/>
      <c r="R55" s="1728"/>
      <c r="S55" s="1604"/>
      <c r="T55" s="1604"/>
      <c r="U55" s="1604"/>
      <c r="V55" s="1532"/>
      <c r="W55" s="1368"/>
      <c r="X55" s="1604"/>
      <c r="Y55" s="1604"/>
      <c r="Z55" s="1604"/>
      <c r="AA55" s="1711"/>
      <c r="AB55" s="1728"/>
      <c r="AC55" s="1604"/>
      <c r="AD55" s="1604"/>
      <c r="AE55" s="1604"/>
      <c r="AF55" s="1532"/>
      <c r="AG55" s="1368"/>
      <c r="AH55" s="1604"/>
      <c r="AI55" s="366"/>
      <c r="AJ55" s="366"/>
      <c r="AK55" s="366"/>
      <c r="AL55" s="365"/>
      <c r="AM55" s="365"/>
      <c r="AN55" s="1104"/>
      <c r="AO55" s="366"/>
      <c r="AP55" s="1104"/>
      <c r="AQ55" s="364"/>
      <c r="AR55" s="365"/>
      <c r="AS55" s="365"/>
      <c r="AT55" s="365"/>
      <c r="AU55" s="365"/>
      <c r="AV55" s="365"/>
      <c r="AW55" s="365"/>
      <c r="AX55" s="365"/>
      <c r="AY55" s="365"/>
      <c r="AZ55" s="1104"/>
      <c r="BA55" s="1294"/>
      <c r="BB55" s="1105"/>
      <c r="BC55" s="922"/>
      <c r="BD55" s="853"/>
    </row>
    <row r="56" spans="1:65" ht="24.75" hidden="1" customHeight="1">
      <c r="A56" s="2517"/>
      <c r="B56" s="2518"/>
      <c r="C56" s="2531"/>
      <c r="D56" s="2532"/>
      <c r="E56" s="923" t="s">
        <v>189</v>
      </c>
      <c r="F56" s="2444"/>
      <c r="G56" s="869" t="s">
        <v>53</v>
      </c>
      <c r="H56" s="1706"/>
      <c r="I56" s="1726"/>
      <c r="J56" s="441"/>
      <c r="K56" s="443"/>
      <c r="L56" s="441"/>
      <c r="M56" s="1277"/>
      <c r="N56" s="441"/>
      <c r="O56" s="443"/>
      <c r="P56" s="443"/>
      <c r="Q56" s="1706"/>
      <c r="R56" s="1726"/>
      <c r="S56" s="443"/>
      <c r="T56" s="443"/>
      <c r="U56" s="443"/>
      <c r="V56" s="1277"/>
      <c r="W56" s="442"/>
      <c r="X56" s="443"/>
      <c r="Y56" s="443"/>
      <c r="Z56" s="443"/>
      <c r="AA56" s="1706"/>
      <c r="AB56" s="1726"/>
      <c r="AC56" s="443"/>
      <c r="AD56" s="443"/>
      <c r="AE56" s="443"/>
      <c r="AF56" s="1277"/>
      <c r="AG56" s="442"/>
      <c r="AH56" s="443"/>
      <c r="AI56" s="247"/>
      <c r="AJ56" s="247"/>
      <c r="AK56" s="247"/>
      <c r="AL56" s="246"/>
      <c r="AM56" s="246"/>
      <c r="AN56" s="245"/>
      <c r="AO56" s="247"/>
      <c r="AP56" s="245"/>
      <c r="AQ56" s="244"/>
      <c r="AR56" s="246"/>
      <c r="AS56" s="246"/>
      <c r="AT56" s="246"/>
      <c r="AU56" s="246"/>
      <c r="AV56" s="246"/>
      <c r="AW56" s="246"/>
      <c r="AX56" s="246"/>
      <c r="AY56" s="341"/>
      <c r="AZ56" s="343"/>
      <c r="BA56" s="1285"/>
      <c r="BB56" s="384"/>
      <c r="BC56" s="870"/>
      <c r="BD56" s="853"/>
    </row>
    <row r="57" spans="1:65" ht="24.75" hidden="1" customHeight="1">
      <c r="A57" s="2445" t="s">
        <v>44</v>
      </c>
      <c r="B57" s="2446"/>
      <c r="C57" s="2450" t="s">
        <v>43</v>
      </c>
      <c r="D57" s="2451"/>
      <c r="E57" s="2452"/>
      <c r="F57" s="2453"/>
      <c r="G57" s="2451"/>
      <c r="H57" s="1707"/>
      <c r="I57" s="1727"/>
      <c r="J57" s="1353"/>
      <c r="K57" s="1584"/>
      <c r="L57" s="1353"/>
      <c r="M57" s="1567"/>
      <c r="N57" s="1353"/>
      <c r="O57" s="1584"/>
      <c r="P57" s="1584"/>
      <c r="Q57" s="1707"/>
      <c r="R57" s="1727"/>
      <c r="S57" s="1584"/>
      <c r="T57" s="1584"/>
      <c r="U57" s="1584"/>
      <c r="V57" s="1567"/>
      <c r="W57" s="1276"/>
      <c r="X57" s="1584"/>
      <c r="Y57" s="1584"/>
      <c r="Z57" s="1584"/>
      <c r="AA57" s="1707"/>
      <c r="AB57" s="1727"/>
      <c r="AC57" s="1584"/>
      <c r="AD57" s="1584"/>
      <c r="AE57" s="1584"/>
      <c r="AF57" s="1567"/>
      <c r="AG57" s="1276"/>
      <c r="AH57" s="1584"/>
      <c r="AI57" s="257"/>
      <c r="AJ57" s="257"/>
      <c r="AK57" s="257"/>
      <c r="AL57" s="871"/>
      <c r="AM57" s="871"/>
      <c r="AN57" s="872"/>
      <c r="AO57" s="873"/>
      <c r="AP57" s="872"/>
      <c r="AQ57" s="892"/>
      <c r="AR57" s="871"/>
      <c r="AS57" s="871"/>
      <c r="AT57" s="871"/>
      <c r="AU57" s="871"/>
      <c r="AV57" s="871"/>
      <c r="AW57" s="871"/>
      <c r="AX57" s="871"/>
      <c r="AY57" s="871"/>
      <c r="AZ57" s="872"/>
      <c r="BA57" s="1286"/>
      <c r="BB57" s="874"/>
      <c r="BC57" s="875"/>
      <c r="BD57" s="853"/>
    </row>
    <row r="58" spans="1:65" ht="24.75" hidden="1" customHeight="1">
      <c r="A58" s="2447"/>
      <c r="B58" s="2448"/>
      <c r="C58" s="2454" t="s">
        <v>179</v>
      </c>
      <c r="D58" s="2455"/>
      <c r="E58" s="2456"/>
      <c r="F58" s="2447"/>
      <c r="G58" s="2533"/>
      <c r="H58" s="1701"/>
      <c r="I58" s="1732"/>
      <c r="J58" s="731"/>
      <c r="K58" s="443"/>
      <c r="L58" s="441"/>
      <c r="M58" s="1277"/>
      <c r="N58" s="441"/>
      <c r="O58" s="443"/>
      <c r="P58" s="1626"/>
      <c r="Q58" s="1701"/>
      <c r="R58" s="1732"/>
      <c r="S58" s="1626"/>
      <c r="T58" s="1626"/>
      <c r="U58" s="1626"/>
      <c r="V58" s="1544"/>
      <c r="W58" s="1588"/>
      <c r="X58" s="1626"/>
      <c r="Y58" s="1626"/>
      <c r="Z58" s="1626"/>
      <c r="AA58" s="1701"/>
      <c r="AB58" s="1732"/>
      <c r="AC58" s="1626"/>
      <c r="AD58" s="1626"/>
      <c r="AE58" s="1626"/>
      <c r="AF58" s="1544"/>
      <c r="AG58" s="1588"/>
      <c r="AH58" s="1626"/>
      <c r="AI58" s="333"/>
      <c r="AJ58" s="333"/>
      <c r="AK58" s="333"/>
      <c r="AL58" s="241"/>
      <c r="AM58" s="241"/>
      <c r="AN58" s="240"/>
      <c r="AO58" s="242"/>
      <c r="AP58" s="240"/>
      <c r="AQ58" s="243"/>
      <c r="AR58" s="241"/>
      <c r="AS58" s="241"/>
      <c r="AT58" s="241"/>
      <c r="AU58" s="241"/>
      <c r="AV58" s="241"/>
      <c r="AW58" s="241"/>
      <c r="AX58" s="241"/>
      <c r="AY58" s="241"/>
      <c r="AZ58" s="240"/>
      <c r="BA58" s="1288"/>
      <c r="BB58" s="239"/>
      <c r="BC58" s="882"/>
      <c r="BD58" s="853"/>
      <c r="BM58" s="385">
        <f>SUM(AD58:BI58)</f>
        <v>0</v>
      </c>
    </row>
    <row r="59" spans="1:65" ht="24.75" hidden="1" customHeight="1" thickBot="1">
      <c r="A59" s="2644"/>
      <c r="B59" s="2645"/>
      <c r="C59" s="2646" t="s">
        <v>41</v>
      </c>
      <c r="D59" s="2496"/>
      <c r="E59" s="2647"/>
      <c r="F59" s="2550"/>
      <c r="G59" s="2548"/>
      <c r="H59" s="1710"/>
      <c r="I59" s="1733"/>
      <c r="J59" s="440"/>
      <c r="K59" s="439"/>
      <c r="L59" s="440"/>
      <c r="M59" s="1335"/>
      <c r="N59" s="440"/>
      <c r="O59" s="439"/>
      <c r="P59" s="439"/>
      <c r="Q59" s="1710"/>
      <c r="R59" s="1733"/>
      <c r="S59" s="439"/>
      <c r="T59" s="439"/>
      <c r="U59" s="439"/>
      <c r="V59" s="1335"/>
      <c r="W59" s="438"/>
      <c r="X59" s="439"/>
      <c r="Y59" s="439"/>
      <c r="Z59" s="439"/>
      <c r="AA59" s="1710"/>
      <c r="AB59" s="1733"/>
      <c r="AC59" s="439"/>
      <c r="AD59" s="439"/>
      <c r="AE59" s="439"/>
      <c r="AF59" s="1335"/>
      <c r="AG59" s="438"/>
      <c r="AH59" s="439"/>
      <c r="AI59" s="238"/>
      <c r="AJ59" s="238"/>
      <c r="AK59" s="238"/>
      <c r="AL59" s="912"/>
      <c r="AM59" s="912"/>
      <c r="AN59" s="913"/>
      <c r="AO59" s="914"/>
      <c r="AP59" s="913"/>
      <c r="AQ59" s="915"/>
      <c r="AR59" s="912"/>
      <c r="AS59" s="912"/>
      <c r="AT59" s="912"/>
      <c r="AU59" s="912"/>
      <c r="AV59" s="912"/>
      <c r="AW59" s="912"/>
      <c r="AX59" s="912"/>
      <c r="AY59" s="912"/>
      <c r="AZ59" s="913"/>
      <c r="BA59" s="1293"/>
      <c r="BB59" s="916"/>
      <c r="BC59" s="917"/>
      <c r="BD59" s="853"/>
    </row>
    <row r="60" spans="1:65" ht="24.75" hidden="1" customHeight="1">
      <c r="A60" s="2551" t="s">
        <v>28</v>
      </c>
      <c r="B60" s="2552"/>
      <c r="C60" s="2553" t="s">
        <v>85</v>
      </c>
      <c r="D60" s="2554"/>
      <c r="E60" s="928"/>
      <c r="F60" s="2555"/>
      <c r="G60" s="895" t="s">
        <v>49</v>
      </c>
      <c r="H60" s="1709"/>
      <c r="I60" s="1730"/>
      <c r="J60" s="1598"/>
      <c r="K60" s="1599"/>
      <c r="L60" s="1602"/>
      <c r="M60" s="1601"/>
      <c r="N60" s="1602"/>
      <c r="O60" s="1599"/>
      <c r="P60" s="1603"/>
      <c r="Q60" s="1709"/>
      <c r="R60" s="1730"/>
      <c r="S60" s="1603"/>
      <c r="T60" s="1603"/>
      <c r="U60" s="1603"/>
      <c r="V60" s="1596"/>
      <c r="W60" s="1597"/>
      <c r="X60" s="1603"/>
      <c r="Y60" s="1603"/>
      <c r="Z60" s="1603"/>
      <c r="AA60" s="1735"/>
      <c r="AB60" s="1730"/>
      <c r="AC60" s="1603"/>
      <c r="AD60" s="1603"/>
      <c r="AE60" s="1603"/>
      <c r="AF60" s="1736"/>
      <c r="AG60" s="1597"/>
      <c r="AH60" s="1603"/>
      <c r="AI60" s="369"/>
      <c r="AJ60" s="369"/>
      <c r="AK60" s="369"/>
      <c r="AL60" s="352"/>
      <c r="AM60" s="352"/>
      <c r="AN60" s="351"/>
      <c r="AO60" s="353"/>
      <c r="AP60" s="351"/>
      <c r="AQ60" s="354"/>
      <c r="AR60" s="352"/>
      <c r="AS60" s="352"/>
      <c r="AT60" s="352"/>
      <c r="AU60" s="352"/>
      <c r="AV60" s="352"/>
      <c r="AW60" s="352"/>
      <c r="AX60" s="352"/>
      <c r="AY60" s="352"/>
      <c r="AZ60" s="351"/>
      <c r="BA60" s="1290"/>
      <c r="BB60" s="388"/>
      <c r="BC60" s="926"/>
      <c r="BD60" s="853"/>
      <c r="BM60" s="385">
        <f>SUM(AF60:BL60)</f>
        <v>0</v>
      </c>
    </row>
    <row r="61" spans="1:65" ht="24.75" hidden="1" customHeight="1">
      <c r="A61" s="897"/>
      <c r="B61" s="898"/>
      <c r="C61" s="2529"/>
      <c r="D61" s="2530"/>
      <c r="E61" s="920"/>
      <c r="F61" s="2443"/>
      <c r="G61" s="921" t="s">
        <v>48</v>
      </c>
      <c r="H61" s="1711"/>
      <c r="I61" s="1728"/>
      <c r="J61" s="1605"/>
      <c r="K61" s="1627"/>
      <c r="L61" s="1630"/>
      <c r="M61" s="1629"/>
      <c r="N61" s="1630"/>
      <c r="O61" s="1627"/>
      <c r="P61" s="1604"/>
      <c r="Q61" s="1711"/>
      <c r="R61" s="1728"/>
      <c r="S61" s="1604"/>
      <c r="T61" s="1604"/>
      <c r="U61" s="1604"/>
      <c r="V61" s="1532"/>
      <c r="W61" s="1368"/>
      <c r="X61" s="1604"/>
      <c r="Y61" s="1604"/>
      <c r="Z61" s="1604"/>
      <c r="AA61" s="1711"/>
      <c r="AB61" s="1728"/>
      <c r="AC61" s="1604"/>
      <c r="AD61" s="1604"/>
      <c r="AE61" s="1604"/>
      <c r="AF61" s="1532"/>
      <c r="AG61" s="1368"/>
      <c r="AH61" s="1604"/>
      <c r="AI61" s="366"/>
      <c r="AJ61" s="366"/>
      <c r="AK61" s="366"/>
      <c r="AL61" s="365"/>
      <c r="AM61" s="365"/>
      <c r="AN61" s="1104"/>
      <c r="AO61" s="366"/>
      <c r="AP61" s="1104"/>
      <c r="AQ61" s="364"/>
      <c r="AR61" s="365"/>
      <c r="AS61" s="365"/>
      <c r="AT61" s="365"/>
      <c r="AU61" s="365"/>
      <c r="AV61" s="365"/>
      <c r="AW61" s="365"/>
      <c r="AX61" s="365"/>
      <c r="AY61" s="365"/>
      <c r="AZ61" s="1104"/>
      <c r="BA61" s="1294"/>
      <c r="BB61" s="1105"/>
      <c r="BC61" s="922"/>
      <c r="BD61" s="853"/>
      <c r="BM61" s="385">
        <f>SUM(Z61:BL61)</f>
        <v>0</v>
      </c>
    </row>
    <row r="62" spans="1:65" ht="24.75" hidden="1" customHeight="1">
      <c r="A62" s="2517"/>
      <c r="B62" s="2518"/>
      <c r="C62" s="2531"/>
      <c r="D62" s="2532"/>
      <c r="E62" s="923" t="s">
        <v>190</v>
      </c>
      <c r="F62" s="2444"/>
      <c r="G62" s="869" t="s">
        <v>53</v>
      </c>
      <c r="H62" s="1706"/>
      <c r="I62" s="1726"/>
      <c r="J62" s="441"/>
      <c r="K62" s="443"/>
      <c r="L62" s="441"/>
      <c r="M62" s="1277"/>
      <c r="N62" s="441"/>
      <c r="O62" s="443"/>
      <c r="P62" s="443"/>
      <c r="Q62" s="1706"/>
      <c r="R62" s="1726"/>
      <c r="S62" s="443"/>
      <c r="T62" s="443"/>
      <c r="U62" s="443"/>
      <c r="V62" s="1277"/>
      <c r="W62" s="442"/>
      <c r="X62" s="443"/>
      <c r="Y62" s="443"/>
      <c r="Z62" s="443"/>
      <c r="AA62" s="1706"/>
      <c r="AB62" s="1726"/>
      <c r="AC62" s="443"/>
      <c r="AD62" s="443"/>
      <c r="AE62" s="443"/>
      <c r="AF62" s="1277"/>
      <c r="AG62" s="442"/>
      <c r="AH62" s="443"/>
      <c r="AI62" s="247"/>
      <c r="AJ62" s="247"/>
      <c r="AK62" s="247"/>
      <c r="AL62" s="246"/>
      <c r="AM62" s="246"/>
      <c r="AN62" s="245"/>
      <c r="AO62" s="247"/>
      <c r="AP62" s="245"/>
      <c r="AQ62" s="244"/>
      <c r="AR62" s="246"/>
      <c r="AS62" s="246"/>
      <c r="AT62" s="246"/>
      <c r="AU62" s="246"/>
      <c r="AV62" s="246"/>
      <c r="AW62" s="246"/>
      <c r="AX62" s="246"/>
      <c r="AY62" s="341"/>
      <c r="AZ62" s="343"/>
      <c r="BA62" s="1285"/>
      <c r="BB62" s="384"/>
      <c r="BC62" s="870"/>
      <c r="BD62" s="853"/>
      <c r="BM62" s="385">
        <f>SUM(Z62:BL62)</f>
        <v>0</v>
      </c>
    </row>
    <row r="63" spans="1:65" ht="24.75" hidden="1" customHeight="1">
      <c r="A63" s="2445" t="s">
        <v>44</v>
      </c>
      <c r="B63" s="2446"/>
      <c r="C63" s="2450" t="s">
        <v>43</v>
      </c>
      <c r="D63" s="2451"/>
      <c r="E63" s="2452"/>
      <c r="F63" s="2453"/>
      <c r="G63" s="2451"/>
      <c r="H63" s="1707"/>
      <c r="I63" s="1727"/>
      <c r="J63" s="1353"/>
      <c r="K63" s="1584"/>
      <c r="L63" s="1353"/>
      <c r="M63" s="1567"/>
      <c r="N63" s="1353"/>
      <c r="O63" s="1584"/>
      <c r="P63" s="1584"/>
      <c r="Q63" s="1707"/>
      <c r="R63" s="1727"/>
      <c r="S63" s="1584"/>
      <c r="T63" s="1584"/>
      <c r="U63" s="1584"/>
      <c r="V63" s="1567"/>
      <c r="W63" s="1276"/>
      <c r="X63" s="1584"/>
      <c r="Y63" s="1584"/>
      <c r="Z63" s="1584"/>
      <c r="AA63" s="1707"/>
      <c r="AB63" s="1727"/>
      <c r="AC63" s="1584"/>
      <c r="AD63" s="1584"/>
      <c r="AE63" s="1584"/>
      <c r="AF63" s="1567"/>
      <c r="AG63" s="1276"/>
      <c r="AH63" s="1584"/>
      <c r="AI63" s="257"/>
      <c r="AJ63" s="257"/>
      <c r="AK63" s="257"/>
      <c r="AL63" s="871"/>
      <c r="AM63" s="871"/>
      <c r="AN63" s="872"/>
      <c r="AO63" s="873"/>
      <c r="AP63" s="872"/>
      <c r="AQ63" s="892"/>
      <c r="AR63" s="871"/>
      <c r="AS63" s="871"/>
      <c r="AT63" s="871"/>
      <c r="AU63" s="871"/>
      <c r="AV63" s="871"/>
      <c r="AW63" s="871"/>
      <c r="AX63" s="871"/>
      <c r="AY63" s="929"/>
      <c r="AZ63" s="930"/>
      <c r="BA63" s="1286"/>
      <c r="BB63" s="931"/>
      <c r="BC63" s="875"/>
      <c r="BD63" s="853"/>
      <c r="BM63" s="385">
        <f>BL63</f>
        <v>0</v>
      </c>
    </row>
    <row r="64" spans="1:65" ht="24.75" hidden="1" customHeight="1">
      <c r="A64" s="2447"/>
      <c r="B64" s="2448"/>
      <c r="C64" s="2454" t="s">
        <v>179</v>
      </c>
      <c r="D64" s="2455"/>
      <c r="E64" s="2456"/>
      <c r="F64" s="2447"/>
      <c r="G64" s="2533"/>
      <c r="H64" s="1701"/>
      <c r="I64" s="1732"/>
      <c r="J64" s="731"/>
      <c r="K64" s="443"/>
      <c r="L64" s="441"/>
      <c r="M64" s="1277"/>
      <c r="N64" s="441"/>
      <c r="O64" s="443"/>
      <c r="P64" s="1626"/>
      <c r="Q64" s="1701"/>
      <c r="R64" s="1732"/>
      <c r="S64" s="1626"/>
      <c r="T64" s="1626"/>
      <c r="U64" s="1626"/>
      <c r="V64" s="1544"/>
      <c r="W64" s="1588"/>
      <c r="X64" s="1626"/>
      <c r="Y64" s="1626"/>
      <c r="Z64" s="1626"/>
      <c r="AA64" s="1701"/>
      <c r="AB64" s="1732"/>
      <c r="AC64" s="1626"/>
      <c r="AD64" s="1626"/>
      <c r="AE64" s="1626"/>
      <c r="AF64" s="1544"/>
      <c r="AG64" s="1588"/>
      <c r="AH64" s="1626"/>
      <c r="AI64" s="333"/>
      <c r="AJ64" s="333"/>
      <c r="AK64" s="333"/>
      <c r="AL64" s="241"/>
      <c r="AM64" s="241"/>
      <c r="AN64" s="240"/>
      <c r="AO64" s="242"/>
      <c r="AP64" s="240"/>
      <c r="AQ64" s="243"/>
      <c r="AR64" s="241"/>
      <c r="AS64" s="241"/>
      <c r="AT64" s="241"/>
      <c r="AU64" s="241"/>
      <c r="AV64" s="241"/>
      <c r="AW64" s="241"/>
      <c r="AX64" s="241"/>
      <c r="AY64" s="359"/>
      <c r="AZ64" s="240"/>
      <c r="BA64" s="1288"/>
      <c r="BB64" s="355"/>
      <c r="BC64" s="882"/>
      <c r="BD64" s="853"/>
      <c r="BM64" s="385">
        <f>SUM(AD64:BI64)</f>
        <v>0</v>
      </c>
    </row>
    <row r="65" spans="1:65" ht="24.75" hidden="1" customHeight="1" thickBot="1">
      <c r="A65" s="2421"/>
      <c r="B65" s="2449"/>
      <c r="C65" s="2458" t="s">
        <v>41</v>
      </c>
      <c r="D65" s="2459"/>
      <c r="E65" s="2460"/>
      <c r="F65" s="2461"/>
      <c r="G65" s="2459"/>
      <c r="H65" s="1708"/>
      <c r="I65" s="1729"/>
      <c r="J65" s="1590"/>
      <c r="K65" s="1591"/>
      <c r="L65" s="1590"/>
      <c r="M65" s="1574"/>
      <c r="N65" s="1590"/>
      <c r="O65" s="1591"/>
      <c r="P65" s="1591"/>
      <c r="Q65" s="1708"/>
      <c r="R65" s="1729"/>
      <c r="S65" s="1591"/>
      <c r="T65" s="1591"/>
      <c r="U65" s="1591"/>
      <c r="V65" s="1574"/>
      <c r="W65" s="1589"/>
      <c r="X65" s="1591"/>
      <c r="Y65" s="1591"/>
      <c r="Z65" s="1591"/>
      <c r="AA65" s="1708"/>
      <c r="AB65" s="1729"/>
      <c r="AC65" s="1591"/>
      <c r="AD65" s="1591"/>
      <c r="AE65" s="1591"/>
      <c r="AF65" s="1574"/>
      <c r="AG65" s="1589"/>
      <c r="AH65" s="1591"/>
      <c r="AI65" s="340"/>
      <c r="AJ65" s="340"/>
      <c r="AK65" s="340"/>
      <c r="AL65" s="884"/>
      <c r="AM65" s="884"/>
      <c r="AN65" s="885"/>
      <c r="AO65" s="886"/>
      <c r="AP65" s="885"/>
      <c r="AQ65" s="894"/>
      <c r="AR65" s="884"/>
      <c r="AS65" s="884"/>
      <c r="AT65" s="884"/>
      <c r="AU65" s="884"/>
      <c r="AV65" s="884"/>
      <c r="AW65" s="884"/>
      <c r="AX65" s="884"/>
      <c r="AY65" s="884"/>
      <c r="AZ65" s="885"/>
      <c r="BA65" s="1289"/>
      <c r="BB65" s="888"/>
      <c r="BC65" s="889"/>
      <c r="BD65" s="853"/>
    </row>
    <row r="66" spans="1:65" ht="24.75" hidden="1" customHeight="1">
      <c r="A66" s="2506"/>
      <c r="B66" s="2507"/>
      <c r="C66" s="2527"/>
      <c r="D66" s="2528"/>
      <c r="E66" s="918"/>
      <c r="F66" s="2442"/>
      <c r="G66" s="895" t="s">
        <v>49</v>
      </c>
      <c r="H66" s="1709"/>
      <c r="I66" s="1730"/>
      <c r="J66" s="1598"/>
      <c r="K66" s="1599"/>
      <c r="L66" s="1602"/>
      <c r="M66" s="1601"/>
      <c r="N66" s="1602"/>
      <c r="O66" s="1599"/>
      <c r="P66" s="1603"/>
      <c r="Q66" s="1709"/>
      <c r="R66" s="1730"/>
      <c r="S66" s="1603"/>
      <c r="T66" s="1603"/>
      <c r="U66" s="1603"/>
      <c r="V66" s="1596"/>
      <c r="W66" s="1597"/>
      <c r="X66" s="1603"/>
      <c r="Y66" s="1603"/>
      <c r="Z66" s="1603"/>
      <c r="AA66" s="1709"/>
      <c r="AB66" s="1730"/>
      <c r="AC66" s="1603"/>
      <c r="AD66" s="1603"/>
      <c r="AE66" s="1603"/>
      <c r="AF66" s="1596"/>
      <c r="AG66" s="1597"/>
      <c r="AH66" s="1603"/>
      <c r="AI66" s="369"/>
      <c r="AJ66" s="369"/>
      <c r="AK66" s="369"/>
      <c r="AL66" s="352"/>
      <c r="AM66" s="352"/>
      <c r="AN66" s="351"/>
      <c r="AO66" s="353"/>
      <c r="AP66" s="351"/>
      <c r="AQ66" s="354"/>
      <c r="AR66" s="352"/>
      <c r="AS66" s="352"/>
      <c r="AT66" s="352"/>
      <c r="AU66" s="352"/>
      <c r="AV66" s="352"/>
      <c r="AW66" s="352"/>
      <c r="AX66" s="352"/>
      <c r="AY66" s="352"/>
      <c r="AZ66" s="351"/>
      <c r="BA66" s="1290"/>
      <c r="BB66" s="388"/>
      <c r="BC66" s="896"/>
      <c r="BD66" s="853"/>
      <c r="BM66" s="385">
        <f>SUM(AF66:BI66)</f>
        <v>0</v>
      </c>
    </row>
    <row r="67" spans="1:65" ht="24.75" hidden="1" customHeight="1">
      <c r="A67" s="897"/>
      <c r="B67" s="898"/>
      <c r="C67" s="2529"/>
      <c r="D67" s="2530"/>
      <c r="E67" s="920"/>
      <c r="F67" s="2443"/>
      <c r="G67" s="932" t="s">
        <v>53</v>
      </c>
      <c r="H67" s="1706"/>
      <c r="I67" s="1726"/>
      <c r="J67" s="441"/>
      <c r="K67" s="443"/>
      <c r="L67" s="441"/>
      <c r="M67" s="1277"/>
      <c r="N67" s="441"/>
      <c r="O67" s="443"/>
      <c r="P67" s="443"/>
      <c r="Q67" s="1706"/>
      <c r="R67" s="1726"/>
      <c r="S67" s="443"/>
      <c r="T67" s="443"/>
      <c r="U67" s="443"/>
      <c r="V67" s="1277"/>
      <c r="W67" s="442"/>
      <c r="X67" s="443"/>
      <c r="Y67" s="443"/>
      <c r="Z67" s="443"/>
      <c r="AA67" s="1706"/>
      <c r="AB67" s="1726"/>
      <c r="AC67" s="443"/>
      <c r="AD67" s="443"/>
      <c r="AE67" s="443"/>
      <c r="AF67" s="1277"/>
      <c r="AG67" s="442"/>
      <c r="AH67" s="443"/>
      <c r="AI67" s="247"/>
      <c r="AJ67" s="247"/>
      <c r="AK67" s="247"/>
      <c r="AL67" s="246"/>
      <c r="AM67" s="246"/>
      <c r="AN67" s="245"/>
      <c r="AO67" s="247"/>
      <c r="AP67" s="245"/>
      <c r="AQ67" s="244"/>
      <c r="AR67" s="246"/>
      <c r="AS67" s="246"/>
      <c r="AT67" s="246"/>
      <c r="AU67" s="246"/>
      <c r="AV67" s="246"/>
      <c r="AW67" s="246"/>
      <c r="AX67" s="246"/>
      <c r="AY67" s="341"/>
      <c r="AZ67" s="343"/>
      <c r="BA67" s="1285"/>
      <c r="BB67" s="384"/>
      <c r="BC67" s="877"/>
      <c r="BD67" s="853"/>
      <c r="BM67" s="385">
        <f>SUM(Z67:BI67)</f>
        <v>0</v>
      </c>
    </row>
    <row r="68" spans="1:65" ht="24.75" hidden="1" customHeight="1">
      <c r="A68" s="2517"/>
      <c r="B68" s="2518"/>
      <c r="C68" s="2531"/>
      <c r="D68" s="2532"/>
      <c r="E68" s="923" t="s">
        <v>191</v>
      </c>
      <c r="F68" s="2444"/>
      <c r="G68" s="924" t="s">
        <v>48</v>
      </c>
      <c r="H68" s="1712"/>
      <c r="I68" s="1731"/>
      <c r="J68" s="1612"/>
      <c r="K68" s="1613"/>
      <c r="L68" s="1616"/>
      <c r="M68" s="1615"/>
      <c r="N68" s="1616"/>
      <c r="O68" s="1613"/>
      <c r="P68" s="1617"/>
      <c r="Q68" s="1712"/>
      <c r="R68" s="1731"/>
      <c r="S68" s="1617"/>
      <c r="T68" s="1617"/>
      <c r="U68" s="1617"/>
      <c r="V68" s="1610"/>
      <c r="W68" s="1611"/>
      <c r="X68" s="1617"/>
      <c r="Y68" s="1617"/>
      <c r="Z68" s="1617"/>
      <c r="AA68" s="1712"/>
      <c r="AB68" s="1731"/>
      <c r="AC68" s="1617"/>
      <c r="AD68" s="1617"/>
      <c r="AE68" s="1617"/>
      <c r="AF68" s="1610"/>
      <c r="AG68" s="1611"/>
      <c r="AH68" s="1617"/>
      <c r="AI68" s="346"/>
      <c r="AJ68" s="346"/>
      <c r="AK68" s="346"/>
      <c r="AL68" s="345"/>
      <c r="AM68" s="345"/>
      <c r="AN68" s="347"/>
      <c r="AO68" s="346"/>
      <c r="AP68" s="347"/>
      <c r="AQ68" s="348"/>
      <c r="AR68" s="345"/>
      <c r="AS68" s="345"/>
      <c r="AT68" s="345"/>
      <c r="AU68" s="345"/>
      <c r="AV68" s="345"/>
      <c r="AW68" s="345"/>
      <c r="AX68" s="345"/>
      <c r="AY68" s="345"/>
      <c r="AZ68" s="347"/>
      <c r="BA68" s="1291"/>
      <c r="BB68" s="382"/>
      <c r="BC68" s="903"/>
      <c r="BD68" s="853"/>
      <c r="BM68" s="385">
        <f>SUM(Z68:BI68)</f>
        <v>0</v>
      </c>
    </row>
    <row r="69" spans="1:65" ht="24.75" hidden="1" customHeight="1">
      <c r="A69" s="2445" t="s">
        <v>44</v>
      </c>
      <c r="B69" s="2446"/>
      <c r="C69" s="2450" t="s">
        <v>43</v>
      </c>
      <c r="D69" s="2451"/>
      <c r="E69" s="2452"/>
      <c r="F69" s="2453"/>
      <c r="G69" s="2451"/>
      <c r="H69" s="1707"/>
      <c r="I69" s="1727"/>
      <c r="J69" s="1353"/>
      <c r="K69" s="1584"/>
      <c r="L69" s="1353"/>
      <c r="M69" s="1567"/>
      <c r="N69" s="1353"/>
      <c r="O69" s="1584"/>
      <c r="P69" s="1584"/>
      <c r="Q69" s="1707"/>
      <c r="R69" s="1727"/>
      <c r="S69" s="1584"/>
      <c r="T69" s="1584"/>
      <c r="U69" s="1584"/>
      <c r="V69" s="1567"/>
      <c r="W69" s="1276"/>
      <c r="X69" s="1584"/>
      <c r="Y69" s="1584"/>
      <c r="Z69" s="1584"/>
      <c r="AA69" s="1707"/>
      <c r="AB69" s="1727"/>
      <c r="AC69" s="1584"/>
      <c r="AD69" s="1584"/>
      <c r="AE69" s="1584"/>
      <c r="AF69" s="1567"/>
      <c r="AG69" s="1276"/>
      <c r="AH69" s="1584"/>
      <c r="AI69" s="257"/>
      <c r="AJ69" s="257"/>
      <c r="AK69" s="257"/>
      <c r="AL69" s="871"/>
      <c r="AM69" s="871"/>
      <c r="AN69" s="872"/>
      <c r="AO69" s="873"/>
      <c r="AP69" s="872"/>
      <c r="AQ69" s="892"/>
      <c r="AR69" s="871"/>
      <c r="AS69" s="871"/>
      <c r="AT69" s="871"/>
      <c r="AU69" s="871"/>
      <c r="AV69" s="871"/>
      <c r="AW69" s="871"/>
      <c r="AX69" s="871"/>
      <c r="AY69" s="871"/>
      <c r="AZ69" s="872"/>
      <c r="BA69" s="1295"/>
      <c r="BB69" s="1101"/>
      <c r="BC69" s="875"/>
      <c r="BD69" s="853"/>
    </row>
    <row r="70" spans="1:65" ht="24.75" hidden="1" customHeight="1">
      <c r="A70" s="2447"/>
      <c r="B70" s="2448"/>
      <c r="C70" s="2454" t="s">
        <v>179</v>
      </c>
      <c r="D70" s="2455"/>
      <c r="E70" s="2456"/>
      <c r="F70" s="2447"/>
      <c r="G70" s="2533"/>
      <c r="H70" s="1701"/>
      <c r="I70" s="1732"/>
      <c r="J70" s="731"/>
      <c r="K70" s="443"/>
      <c r="L70" s="441"/>
      <c r="M70" s="1277"/>
      <c r="N70" s="441"/>
      <c r="O70" s="443"/>
      <c r="P70" s="1626"/>
      <c r="Q70" s="1701"/>
      <c r="R70" s="1732"/>
      <c r="S70" s="443"/>
      <c r="T70" s="443"/>
      <c r="U70" s="443"/>
      <c r="V70" s="1544"/>
      <c r="W70" s="1588"/>
      <c r="X70" s="1626"/>
      <c r="Y70" s="1626"/>
      <c r="Z70" s="1626"/>
      <c r="AA70" s="1701"/>
      <c r="AB70" s="1732"/>
      <c r="AC70" s="1626"/>
      <c r="AD70" s="1626"/>
      <c r="AE70" s="1626"/>
      <c r="AF70" s="1544"/>
      <c r="AG70" s="1588"/>
      <c r="AH70" s="1626"/>
      <c r="AI70" s="333"/>
      <c r="AJ70" s="333"/>
      <c r="AK70" s="333"/>
      <c r="AL70" s="241"/>
      <c r="AM70" s="241"/>
      <c r="AN70" s="240"/>
      <c r="AO70" s="242"/>
      <c r="AP70" s="240"/>
      <c r="AQ70" s="243"/>
      <c r="AR70" s="241"/>
      <c r="AS70" s="241"/>
      <c r="AT70" s="241"/>
      <c r="AU70" s="241"/>
      <c r="AV70" s="241"/>
      <c r="AW70" s="241"/>
      <c r="AX70" s="241"/>
      <c r="AY70" s="241"/>
      <c r="AZ70" s="240"/>
      <c r="BA70" s="1288"/>
      <c r="BB70" s="239"/>
      <c r="BC70" s="882"/>
      <c r="BD70" s="853"/>
    </row>
    <row r="71" spans="1:65" ht="24.75" hidden="1" customHeight="1" thickBot="1">
      <c r="A71" s="2421"/>
      <c r="B71" s="2449"/>
      <c r="C71" s="2458" t="s">
        <v>41</v>
      </c>
      <c r="D71" s="2459"/>
      <c r="E71" s="2460"/>
      <c r="F71" s="2550"/>
      <c r="G71" s="2548"/>
      <c r="H71" s="1710"/>
      <c r="I71" s="1733"/>
      <c r="J71" s="440"/>
      <c r="K71" s="439"/>
      <c r="L71" s="440"/>
      <c r="M71" s="1335"/>
      <c r="N71" s="440"/>
      <c r="O71" s="439"/>
      <c r="P71" s="439"/>
      <c r="Q71" s="1710"/>
      <c r="R71" s="1733"/>
      <c r="S71" s="439"/>
      <c r="T71" s="439"/>
      <c r="U71" s="439"/>
      <c r="V71" s="1335"/>
      <c r="W71" s="438"/>
      <c r="X71" s="439"/>
      <c r="Y71" s="439"/>
      <c r="Z71" s="439"/>
      <c r="AA71" s="1710"/>
      <c r="AB71" s="1733"/>
      <c r="AC71" s="439"/>
      <c r="AD71" s="439"/>
      <c r="AE71" s="439"/>
      <c r="AF71" s="1335"/>
      <c r="AG71" s="438"/>
      <c r="AH71" s="439"/>
      <c r="AI71" s="238"/>
      <c r="AJ71" s="238"/>
      <c r="AK71" s="238"/>
      <c r="AL71" s="912"/>
      <c r="AM71" s="912"/>
      <c r="AN71" s="913"/>
      <c r="AO71" s="914"/>
      <c r="AP71" s="913"/>
      <c r="AQ71" s="915"/>
      <c r="AR71" s="912"/>
      <c r="AS71" s="912"/>
      <c r="AT71" s="912"/>
      <c r="AU71" s="912"/>
      <c r="AV71" s="912"/>
      <c r="AW71" s="912"/>
      <c r="AX71" s="912"/>
      <c r="AY71" s="912"/>
      <c r="AZ71" s="913"/>
      <c r="BA71" s="1293"/>
      <c r="BB71" s="916"/>
      <c r="BC71" s="917"/>
      <c r="BD71" s="853"/>
    </row>
    <row r="72" spans="1:65" ht="24.75" customHeight="1">
      <c r="A72" s="2648" t="s">
        <v>279</v>
      </c>
      <c r="B72" s="2649"/>
      <c r="C72" s="2649"/>
      <c r="D72" s="2649"/>
      <c r="E72" s="2650"/>
      <c r="F72" s="2442"/>
      <c r="G72" s="856" t="s">
        <v>49</v>
      </c>
      <c r="H72" s="1713">
        <v>100</v>
      </c>
      <c r="I72" s="2072">
        <v>100</v>
      </c>
      <c r="J72" s="1268">
        <v>100</v>
      </c>
      <c r="K72" s="1268">
        <f>FWL!K207</f>
        <v>0</v>
      </c>
      <c r="L72" s="1704">
        <f>FWL!L207</f>
        <v>0</v>
      </c>
      <c r="M72" s="1530">
        <f>FWL!M207</f>
        <v>0</v>
      </c>
      <c r="N72" s="955">
        <v>0</v>
      </c>
      <c r="O72" s="954">
        <v>0</v>
      </c>
      <c r="P72" s="954">
        <v>0</v>
      </c>
      <c r="Q72" s="1704">
        <v>0</v>
      </c>
      <c r="R72" s="565">
        <v>0</v>
      </c>
      <c r="S72" s="954">
        <v>0</v>
      </c>
      <c r="T72" s="954">
        <v>0</v>
      </c>
      <c r="U72" s="954">
        <v>0</v>
      </c>
      <c r="V72" s="1530">
        <v>0</v>
      </c>
      <c r="W72" s="1553">
        <v>0</v>
      </c>
      <c r="X72" s="954">
        <v>0</v>
      </c>
      <c r="Y72" s="954">
        <v>0</v>
      </c>
      <c r="Z72" s="954">
        <v>100</v>
      </c>
      <c r="AA72" s="1704">
        <v>100</v>
      </c>
      <c r="AB72" s="565">
        <v>100</v>
      </c>
      <c r="AC72" s="954">
        <v>100</v>
      </c>
      <c r="AD72" s="954">
        <v>100</v>
      </c>
      <c r="AE72" s="954">
        <v>100</v>
      </c>
      <c r="AF72" s="1530">
        <v>100</v>
      </c>
      <c r="AG72" s="1553">
        <f>FWL!AG207</f>
        <v>0</v>
      </c>
      <c r="AH72" s="954">
        <f>FWL!AH207</f>
        <v>0</v>
      </c>
      <c r="AI72" s="1268">
        <f>FWL!AI207</f>
        <v>0</v>
      </c>
      <c r="AJ72" s="1268">
        <f>FWL!AJ207</f>
        <v>0</v>
      </c>
      <c r="AK72" s="1268">
        <f>FWL!AK207</f>
        <v>0</v>
      </c>
      <c r="AL72" s="1268">
        <f>FWL!AL207</f>
        <v>0</v>
      </c>
      <c r="AM72" s="1268">
        <f>FWL!AM207</f>
        <v>0</v>
      </c>
      <c r="AN72" s="1268">
        <f>FWL!AN207</f>
        <v>0</v>
      </c>
      <c r="AO72" s="1268">
        <f>FWL!AO207</f>
        <v>0</v>
      </c>
      <c r="AP72" s="1268">
        <f>FWL!AP207</f>
        <v>0</v>
      </c>
      <c r="AQ72" s="1268">
        <f>FWL!AQ207</f>
        <v>0</v>
      </c>
      <c r="AR72" s="1268">
        <f>FWL!AR207</f>
        <v>0</v>
      </c>
      <c r="AS72" s="1268">
        <f>FWL!AS207</f>
        <v>0</v>
      </c>
      <c r="AT72" s="1268">
        <f>FWL!AT207</f>
        <v>0</v>
      </c>
      <c r="AU72" s="1268"/>
      <c r="AV72" s="1268"/>
      <c r="AW72" s="1268"/>
      <c r="AX72" s="1268"/>
      <c r="AY72" s="1268"/>
      <c r="AZ72" s="1268"/>
      <c r="BA72" s="1632"/>
      <c r="BB72" s="417"/>
      <c r="BC72" s="879">
        <f>SUM(L72:AW72)</f>
        <v>700</v>
      </c>
      <c r="BD72" s="853"/>
      <c r="BM72" s="385">
        <f>SUM(Z72:BK72)</f>
        <v>1400</v>
      </c>
    </row>
    <row r="73" spans="1:65" ht="24.75" customHeight="1">
      <c r="A73" s="2651"/>
      <c r="B73" s="2652"/>
      <c r="C73" s="2652"/>
      <c r="D73" s="2652"/>
      <c r="E73" s="2653"/>
      <c r="F73" s="2443"/>
      <c r="G73" s="865" t="s">
        <v>48</v>
      </c>
      <c r="H73" s="1700">
        <v>100</v>
      </c>
      <c r="I73" s="1907">
        <f t="shared" ref="I73" si="50">K72</f>
        <v>0</v>
      </c>
      <c r="J73" s="1565">
        <f t="shared" ref="J73" si="51">L72</f>
        <v>0</v>
      </c>
      <c r="K73" s="1565"/>
      <c r="L73" s="1587"/>
      <c r="M73" s="1583"/>
      <c r="N73" s="1587">
        <f t="shared" ref="N73" si="52">P72</f>
        <v>0</v>
      </c>
      <c r="O73" s="1278">
        <f t="shared" ref="O73" si="53">Q72</f>
        <v>0</v>
      </c>
      <c r="P73" s="1278">
        <f t="shared" ref="P73" si="54">R72</f>
        <v>0</v>
      </c>
      <c r="Q73" s="1705">
        <f t="shared" ref="Q73" si="55">S72</f>
        <v>0</v>
      </c>
      <c r="R73" s="1725">
        <f t="shared" ref="R73" si="56">T72</f>
        <v>0</v>
      </c>
      <c r="S73" s="1278">
        <f t="shared" ref="S73" si="57">U72</f>
        <v>0</v>
      </c>
      <c r="T73" s="1278">
        <f t="shared" ref="T73" si="58">V72</f>
        <v>0</v>
      </c>
      <c r="U73" s="1278">
        <f t="shared" ref="U73" si="59">W72</f>
        <v>0</v>
      </c>
      <c r="V73" s="1583">
        <f t="shared" ref="V73" si="60">X72</f>
        <v>0</v>
      </c>
      <c r="W73" s="1565">
        <f t="shared" ref="W73" si="61">Y72</f>
        <v>0</v>
      </c>
      <c r="X73" s="1278">
        <f t="shared" ref="X73" si="62">Z72</f>
        <v>100</v>
      </c>
      <c r="Y73" s="1278">
        <f t="shared" ref="Y73" si="63">AA72</f>
        <v>100</v>
      </c>
      <c r="Z73" s="1278">
        <f t="shared" ref="Z73" si="64">AB72</f>
        <v>100</v>
      </c>
      <c r="AA73" s="1705">
        <f t="shared" ref="AA73" si="65">AC72</f>
        <v>100</v>
      </c>
      <c r="AB73" s="1725">
        <f t="shared" ref="AB73" si="66">AD72</f>
        <v>100</v>
      </c>
      <c r="AC73" s="1278">
        <f t="shared" ref="AC73" si="67">AE72</f>
        <v>100</v>
      </c>
      <c r="AD73" s="1278">
        <f t="shared" ref="AD73" si="68">AF72</f>
        <v>100</v>
      </c>
      <c r="AE73" s="1278">
        <f t="shared" ref="AE73" si="69">AG72</f>
        <v>0</v>
      </c>
      <c r="AF73" s="1583">
        <f t="shared" ref="AF73" si="70">AH72</f>
        <v>0</v>
      </c>
      <c r="AG73" s="1565">
        <f t="shared" ref="AG73" si="71">AI72</f>
        <v>0</v>
      </c>
      <c r="AH73" s="1278">
        <f t="shared" ref="AH73" si="72">AJ72</f>
        <v>0</v>
      </c>
      <c r="AI73" s="1278">
        <f t="shared" ref="AI73" si="73">AK72</f>
        <v>0</v>
      </c>
      <c r="AJ73" s="1278">
        <f>FWL!AK208</f>
        <v>0</v>
      </c>
      <c r="AK73" s="1278">
        <f>FWL!AN207</f>
        <v>0</v>
      </c>
      <c r="AL73" s="1278">
        <f>FWL!AO207</f>
        <v>0</v>
      </c>
      <c r="AM73" s="1278">
        <f>FWL!AP207</f>
        <v>0</v>
      </c>
      <c r="AN73" s="1278">
        <f>FWL!AQ207</f>
        <v>0</v>
      </c>
      <c r="AO73" s="1278">
        <f>FWL!AR207</f>
        <v>0</v>
      </c>
      <c r="AP73" s="1278">
        <f>FWL!AS207</f>
        <v>0</v>
      </c>
      <c r="AQ73" s="1278">
        <f>FWL!AT207</f>
        <v>0</v>
      </c>
      <c r="AR73" s="1278">
        <f>FWL!AU207</f>
        <v>0</v>
      </c>
      <c r="AS73" s="1278">
        <f>FWL!AV207</f>
        <v>0</v>
      </c>
      <c r="AT73" s="1278">
        <f>FWL!AW207</f>
        <v>0</v>
      </c>
      <c r="AU73" s="1278"/>
      <c r="AV73" s="1278"/>
      <c r="AW73" s="1278"/>
      <c r="AX73" s="1278"/>
      <c r="AY73" s="1278"/>
      <c r="AZ73" s="1278"/>
      <c r="BA73" s="1633"/>
      <c r="BB73" s="867"/>
      <c r="BC73" s="868">
        <f>SUM(J73:AW73)</f>
        <v>700</v>
      </c>
      <c r="BD73" s="853"/>
      <c r="BM73" s="385">
        <f>SUM(V73:BG73)</f>
        <v>1400</v>
      </c>
    </row>
    <row r="74" spans="1:65" ht="24.75" customHeight="1">
      <c r="A74" s="2654"/>
      <c r="B74" s="2655"/>
      <c r="C74" s="2655"/>
      <c r="D74" s="2655"/>
      <c r="E74" s="2656"/>
      <c r="F74" s="2444"/>
      <c r="G74" s="869" t="s">
        <v>53</v>
      </c>
      <c r="H74" s="1706">
        <f t="shared" ref="H74" si="74">K72</f>
        <v>0</v>
      </c>
      <c r="I74" s="1726">
        <f t="shared" ref="I74" si="75">L72</f>
        <v>0</v>
      </c>
      <c r="J74" s="441"/>
      <c r="K74" s="443"/>
      <c r="L74" s="441"/>
      <c r="M74" s="1277"/>
      <c r="N74" s="441">
        <f t="shared" ref="N74" si="76">Q72</f>
        <v>0</v>
      </c>
      <c r="O74" s="443">
        <f t="shared" ref="O74" si="77">R72</f>
        <v>0</v>
      </c>
      <c r="P74" s="443">
        <f t="shared" ref="P74" si="78">S72</f>
        <v>0</v>
      </c>
      <c r="Q74" s="1706">
        <f t="shared" ref="Q74" si="79">T72</f>
        <v>0</v>
      </c>
      <c r="R74" s="1726">
        <f t="shared" ref="R74" si="80">U72</f>
        <v>0</v>
      </c>
      <c r="S74" s="1722">
        <f t="shared" ref="S74" si="81">V72</f>
        <v>0</v>
      </c>
      <c r="T74" s="443">
        <f t="shared" ref="T74" si="82">W72</f>
        <v>0</v>
      </c>
      <c r="U74" s="443">
        <f t="shared" ref="U74" si="83">X72</f>
        <v>0</v>
      </c>
      <c r="V74" s="1277">
        <f t="shared" ref="V74" si="84">Y72</f>
        <v>0</v>
      </c>
      <c r="W74" s="442">
        <f t="shared" ref="W74" si="85">Z72</f>
        <v>100</v>
      </c>
      <c r="X74" s="443">
        <f t="shared" ref="X74" si="86">AA72</f>
        <v>100</v>
      </c>
      <c r="Y74" s="443">
        <f t="shared" ref="Y74" si="87">AB72</f>
        <v>100</v>
      </c>
      <c r="Z74" s="443">
        <f t="shared" ref="Z74" si="88">AC72</f>
        <v>100</v>
      </c>
      <c r="AA74" s="1706">
        <f t="shared" ref="AA74" si="89">AD72</f>
        <v>100</v>
      </c>
      <c r="AB74" s="1726">
        <f t="shared" ref="AB74" si="90">AE72</f>
        <v>100</v>
      </c>
      <c r="AC74" s="443">
        <f t="shared" ref="AC74" si="91">AF72</f>
        <v>100</v>
      </c>
      <c r="AD74" s="443">
        <f t="shared" ref="AD74" si="92">AG72</f>
        <v>0</v>
      </c>
      <c r="AE74" s="443">
        <f t="shared" ref="AE74" si="93">AH72</f>
        <v>0</v>
      </c>
      <c r="AF74" s="1277">
        <f t="shared" ref="AF74" si="94">AI72</f>
        <v>0</v>
      </c>
      <c r="AG74" s="442">
        <f t="shared" ref="AG74" si="95">AJ72</f>
        <v>0</v>
      </c>
      <c r="AH74" s="443">
        <f t="shared" ref="AH74" si="96">AK72</f>
        <v>0</v>
      </c>
      <c r="AI74" s="247">
        <f t="shared" ref="AI74" si="97">AL72</f>
        <v>0</v>
      </c>
      <c r="AJ74" s="247">
        <f t="shared" ref="AJ74:AT74" si="98">AN72</f>
        <v>0</v>
      </c>
      <c r="AK74" s="247">
        <f t="shared" si="98"/>
        <v>0</v>
      </c>
      <c r="AL74" s="246">
        <f t="shared" si="98"/>
        <v>0</v>
      </c>
      <c r="AM74" s="246">
        <f t="shared" si="98"/>
        <v>0</v>
      </c>
      <c r="AN74" s="245">
        <f t="shared" si="98"/>
        <v>0</v>
      </c>
      <c r="AO74" s="247">
        <f t="shared" si="98"/>
        <v>0</v>
      </c>
      <c r="AP74" s="245">
        <f t="shared" si="98"/>
        <v>0</v>
      </c>
      <c r="AQ74" s="244">
        <f t="shared" si="98"/>
        <v>0</v>
      </c>
      <c r="AR74" s="246">
        <f t="shared" si="98"/>
        <v>0</v>
      </c>
      <c r="AS74" s="246">
        <f t="shared" si="98"/>
        <v>0</v>
      </c>
      <c r="AT74" s="246">
        <f t="shared" si="98"/>
        <v>0</v>
      </c>
      <c r="AU74" s="246"/>
      <c r="AV74" s="246"/>
      <c r="AW74" s="246"/>
      <c r="AX74" s="246"/>
      <c r="AY74" s="341"/>
      <c r="AZ74" s="343"/>
      <c r="BA74" s="1285"/>
      <c r="BB74" s="384"/>
      <c r="BC74" s="870">
        <f>SUM(H74:AW74)</f>
        <v>700</v>
      </c>
      <c r="BD74" s="853"/>
      <c r="BM74" s="385">
        <f>SUM(V74:BG74)</f>
        <v>1400</v>
      </c>
    </row>
    <row r="75" spans="1:65" ht="24.75" customHeight="1">
      <c r="A75" s="2445"/>
      <c r="B75" s="2446"/>
      <c r="C75" s="2450" t="s">
        <v>43</v>
      </c>
      <c r="D75" s="2451"/>
      <c r="E75" s="2452"/>
      <c r="F75" s="2453"/>
      <c r="G75" s="2451"/>
      <c r="H75" s="1707"/>
      <c r="I75" s="1727"/>
      <c r="J75" s="1353">
        <f t="shared" ref="J75:AJ75" si="99">I75+J74-J73</f>
        <v>0</v>
      </c>
      <c r="K75" s="1584">
        <f t="shared" si="99"/>
        <v>0</v>
      </c>
      <c r="L75" s="1353">
        <f t="shared" si="99"/>
        <v>0</v>
      </c>
      <c r="M75" s="1567">
        <f t="shared" si="99"/>
        <v>0</v>
      </c>
      <c r="N75" s="1353">
        <f t="shared" si="99"/>
        <v>0</v>
      </c>
      <c r="O75" s="1584">
        <f t="shared" si="99"/>
        <v>0</v>
      </c>
      <c r="P75" s="1584">
        <f t="shared" si="99"/>
        <v>0</v>
      </c>
      <c r="Q75" s="1707">
        <f t="shared" si="99"/>
        <v>0</v>
      </c>
      <c r="R75" s="1727">
        <f t="shared" si="99"/>
        <v>0</v>
      </c>
      <c r="S75" s="1584">
        <f t="shared" si="99"/>
        <v>0</v>
      </c>
      <c r="T75" s="1584">
        <f t="shared" si="99"/>
        <v>0</v>
      </c>
      <c r="U75" s="1584">
        <f t="shared" si="99"/>
        <v>0</v>
      </c>
      <c r="V75" s="1567">
        <f t="shared" si="99"/>
        <v>0</v>
      </c>
      <c r="W75" s="1276">
        <f t="shared" si="99"/>
        <v>100</v>
      </c>
      <c r="X75" s="1584">
        <f t="shared" si="99"/>
        <v>100</v>
      </c>
      <c r="Y75" s="1584">
        <f t="shared" si="99"/>
        <v>100</v>
      </c>
      <c r="Z75" s="1584">
        <f t="shared" si="99"/>
        <v>100</v>
      </c>
      <c r="AA75" s="1707">
        <f t="shared" si="99"/>
        <v>100</v>
      </c>
      <c r="AB75" s="1727">
        <f t="shared" si="99"/>
        <v>100</v>
      </c>
      <c r="AC75" s="1584">
        <f t="shared" si="99"/>
        <v>100</v>
      </c>
      <c r="AD75" s="1584">
        <f t="shared" si="99"/>
        <v>0</v>
      </c>
      <c r="AE75" s="1584">
        <f t="shared" si="99"/>
        <v>0</v>
      </c>
      <c r="AF75" s="1567">
        <f t="shared" si="99"/>
        <v>0</v>
      </c>
      <c r="AG75" s="1276">
        <f t="shared" si="99"/>
        <v>0</v>
      </c>
      <c r="AH75" s="1584">
        <f t="shared" si="99"/>
        <v>0</v>
      </c>
      <c r="AI75" s="257">
        <f t="shared" si="99"/>
        <v>0</v>
      </c>
      <c r="AJ75" s="257">
        <f t="shared" si="99"/>
        <v>0</v>
      </c>
      <c r="AK75" s="257"/>
      <c r="AL75" s="871"/>
      <c r="AM75" s="871"/>
      <c r="AN75" s="872"/>
      <c r="AO75" s="873"/>
      <c r="AP75" s="872"/>
      <c r="AQ75" s="880"/>
      <c r="AR75" s="871"/>
      <c r="AS75" s="871"/>
      <c r="AT75" s="871"/>
      <c r="AU75" s="871"/>
      <c r="AV75" s="871"/>
      <c r="AW75" s="871"/>
      <c r="AX75" s="871"/>
      <c r="AY75" s="871"/>
      <c r="AZ75" s="255"/>
      <c r="BA75" s="1286"/>
      <c r="BB75" s="1101"/>
      <c r="BC75" s="875"/>
      <c r="BD75" s="853"/>
      <c r="BM75" s="385">
        <f>BL75</f>
        <v>0</v>
      </c>
    </row>
    <row r="76" spans="1:65" ht="24.75" customHeight="1">
      <c r="A76" s="2447"/>
      <c r="B76" s="2448"/>
      <c r="C76" s="2454" t="s">
        <v>197</v>
      </c>
      <c r="D76" s="2455"/>
      <c r="E76" s="2456"/>
      <c r="F76" s="2457"/>
      <c r="G76" s="2455"/>
      <c r="H76" s="316">
        <f t="shared" ref="H76:L76" si="100">I72</f>
        <v>100</v>
      </c>
      <c r="I76" s="1909">
        <f t="shared" si="100"/>
        <v>100</v>
      </c>
      <c r="J76" s="442">
        <f t="shared" si="100"/>
        <v>0</v>
      </c>
      <c r="K76" s="442">
        <f t="shared" si="100"/>
        <v>0</v>
      </c>
      <c r="L76" s="441">
        <f t="shared" si="100"/>
        <v>0</v>
      </c>
      <c r="M76" s="1532">
        <f>N72</f>
        <v>0</v>
      </c>
      <c r="N76" s="1368">
        <f t="shared" ref="N76:AJ76" si="101">O72</f>
        <v>0</v>
      </c>
      <c r="O76" s="1368">
        <f t="shared" si="101"/>
        <v>0</v>
      </c>
      <c r="P76" s="1368">
        <f t="shared" si="101"/>
        <v>0</v>
      </c>
      <c r="Q76" s="1743">
        <f t="shared" si="101"/>
        <v>0</v>
      </c>
      <c r="R76" s="442">
        <f t="shared" si="101"/>
        <v>0</v>
      </c>
      <c r="S76" s="442">
        <f t="shared" si="101"/>
        <v>0</v>
      </c>
      <c r="T76" s="442">
        <f t="shared" si="101"/>
        <v>0</v>
      </c>
      <c r="U76" s="442">
        <f t="shared" si="101"/>
        <v>0</v>
      </c>
      <c r="V76" s="441">
        <f t="shared" si="101"/>
        <v>0</v>
      </c>
      <c r="W76" s="1728">
        <f t="shared" si="101"/>
        <v>0</v>
      </c>
      <c r="X76" s="1368">
        <f t="shared" si="101"/>
        <v>0</v>
      </c>
      <c r="Y76" s="1368">
        <f t="shared" si="101"/>
        <v>100</v>
      </c>
      <c r="Z76" s="1368">
        <f t="shared" si="101"/>
        <v>100</v>
      </c>
      <c r="AA76" s="1743">
        <f t="shared" si="101"/>
        <v>100</v>
      </c>
      <c r="AB76" s="442">
        <f t="shared" si="101"/>
        <v>100</v>
      </c>
      <c r="AC76" s="442">
        <f t="shared" si="101"/>
        <v>100</v>
      </c>
      <c r="AD76" s="442">
        <f t="shared" si="101"/>
        <v>100</v>
      </c>
      <c r="AE76" s="442">
        <f t="shared" si="101"/>
        <v>100</v>
      </c>
      <c r="AF76" s="442">
        <f t="shared" si="101"/>
        <v>0</v>
      </c>
      <c r="AG76" s="442">
        <f t="shared" si="101"/>
        <v>0</v>
      </c>
      <c r="AH76" s="442">
        <f t="shared" si="101"/>
        <v>0</v>
      </c>
      <c r="AI76" s="442">
        <f t="shared" si="101"/>
        <v>0</v>
      </c>
      <c r="AJ76" s="442">
        <f t="shared" si="101"/>
        <v>0</v>
      </c>
      <c r="AK76" s="333">
        <f t="shared" ref="AK76:AN76" si="102">AM72</f>
        <v>0</v>
      </c>
      <c r="AL76" s="246">
        <f t="shared" si="102"/>
        <v>0</v>
      </c>
      <c r="AM76" s="246">
        <f t="shared" si="102"/>
        <v>0</v>
      </c>
      <c r="AN76" s="245">
        <f t="shared" si="102"/>
        <v>0</v>
      </c>
      <c r="AO76" s="247"/>
      <c r="AP76" s="245"/>
      <c r="AQ76" s="881"/>
      <c r="AR76" s="246"/>
      <c r="AS76" s="246"/>
      <c r="AT76" s="246"/>
      <c r="AU76" s="246"/>
      <c r="AV76" s="246"/>
      <c r="AW76" s="241"/>
      <c r="AX76" s="241"/>
      <c r="AY76" s="241"/>
      <c r="AZ76" s="240"/>
      <c r="BA76" s="1288"/>
      <c r="BB76" s="239"/>
      <c r="BC76" s="882"/>
      <c r="BD76" s="853"/>
    </row>
    <row r="77" spans="1:65" ht="24.75" customHeight="1" thickBot="1">
      <c r="A77" s="2421"/>
      <c r="B77" s="2449"/>
      <c r="C77" s="2458" t="s">
        <v>41</v>
      </c>
      <c r="D77" s="2459"/>
      <c r="E77" s="2460"/>
      <c r="F77" s="2461"/>
      <c r="G77" s="2459"/>
      <c r="H77" s="1703">
        <v>100</v>
      </c>
      <c r="I77" s="2077">
        <f t="shared" ref="I77:AH77" si="103">H77+I73-I76</f>
        <v>0</v>
      </c>
      <c r="J77" s="1590">
        <f t="shared" si="103"/>
        <v>0</v>
      </c>
      <c r="K77" s="1591">
        <f t="shared" si="103"/>
        <v>0</v>
      </c>
      <c r="L77" s="1590">
        <f t="shared" si="103"/>
        <v>0</v>
      </c>
      <c r="M77" s="1574">
        <f t="shared" si="103"/>
        <v>0</v>
      </c>
      <c r="N77" s="1590">
        <f t="shared" si="103"/>
        <v>0</v>
      </c>
      <c r="O77" s="1591">
        <f t="shared" si="103"/>
        <v>0</v>
      </c>
      <c r="P77" s="1591">
        <f t="shared" si="103"/>
        <v>0</v>
      </c>
      <c r="Q77" s="1708">
        <f t="shared" si="103"/>
        <v>0</v>
      </c>
      <c r="R77" s="1729">
        <f t="shared" si="103"/>
        <v>0</v>
      </c>
      <c r="S77" s="1591">
        <f t="shared" si="103"/>
        <v>0</v>
      </c>
      <c r="T77" s="1591">
        <f t="shared" si="103"/>
        <v>0</v>
      </c>
      <c r="U77" s="1591">
        <f t="shared" si="103"/>
        <v>0</v>
      </c>
      <c r="V77" s="1574">
        <f t="shared" si="103"/>
        <v>0</v>
      </c>
      <c r="W77" s="1589">
        <f t="shared" si="103"/>
        <v>0</v>
      </c>
      <c r="X77" s="1591">
        <f t="shared" si="103"/>
        <v>100</v>
      </c>
      <c r="Y77" s="1591">
        <f t="shared" si="103"/>
        <v>100</v>
      </c>
      <c r="Z77" s="1591">
        <f t="shared" si="103"/>
        <v>100</v>
      </c>
      <c r="AA77" s="1708">
        <f t="shared" si="103"/>
        <v>100</v>
      </c>
      <c r="AB77" s="1729">
        <f t="shared" si="103"/>
        <v>100</v>
      </c>
      <c r="AC77" s="1591">
        <f t="shared" si="103"/>
        <v>100</v>
      </c>
      <c r="AD77" s="1591">
        <f t="shared" si="103"/>
        <v>100</v>
      </c>
      <c r="AE77" s="1591">
        <f t="shared" si="103"/>
        <v>0</v>
      </c>
      <c r="AF77" s="1574">
        <f t="shared" si="103"/>
        <v>0</v>
      </c>
      <c r="AG77" s="1589">
        <f t="shared" si="103"/>
        <v>0</v>
      </c>
      <c r="AH77" s="1591">
        <f t="shared" si="103"/>
        <v>0</v>
      </c>
      <c r="AI77" s="340"/>
      <c r="AJ77" s="340"/>
      <c r="AK77" s="340"/>
      <c r="AL77" s="884"/>
      <c r="AM77" s="884"/>
      <c r="AN77" s="885"/>
      <c r="AO77" s="886"/>
      <c r="AP77" s="885"/>
      <c r="AQ77" s="887"/>
      <c r="AR77" s="884"/>
      <c r="AS77" s="884"/>
      <c r="AT77" s="884"/>
      <c r="AU77" s="884"/>
      <c r="AV77" s="884"/>
      <c r="AW77" s="884"/>
      <c r="AX77" s="884"/>
      <c r="AY77" s="884"/>
      <c r="AZ77" s="885"/>
      <c r="BA77" s="1289"/>
      <c r="BB77" s="888"/>
      <c r="BC77" s="889"/>
      <c r="BD77" s="853"/>
      <c r="BL77" s="385">
        <f>BK77+BL73-BL76</f>
        <v>0</v>
      </c>
    </row>
    <row r="78" spans="1:65" ht="24.75" customHeight="1">
      <c r="A78" s="2648" t="s">
        <v>280</v>
      </c>
      <c r="B78" s="2649"/>
      <c r="C78" s="2649"/>
      <c r="D78" s="2649"/>
      <c r="E78" s="2650"/>
      <c r="F78" s="2442"/>
      <c r="G78" s="856" t="s">
        <v>49</v>
      </c>
      <c r="H78" s="1713"/>
      <c r="I78" s="2072"/>
      <c r="J78" s="1268"/>
      <c r="K78" s="1268"/>
      <c r="L78" s="1704"/>
      <c r="M78" s="1530"/>
      <c r="N78" s="955">
        <v>100</v>
      </c>
      <c r="O78" s="954">
        <v>100</v>
      </c>
      <c r="P78" s="954">
        <v>0</v>
      </c>
      <c r="Q78" s="1704">
        <v>100</v>
      </c>
      <c r="R78" s="565">
        <v>100</v>
      </c>
      <c r="S78" s="954">
        <v>100</v>
      </c>
      <c r="T78" s="954">
        <v>100</v>
      </c>
      <c r="U78" s="954">
        <v>100</v>
      </c>
      <c r="V78" s="1530">
        <v>100</v>
      </c>
      <c r="W78" s="1553">
        <v>100</v>
      </c>
      <c r="X78" s="954">
        <v>100</v>
      </c>
      <c r="Y78" s="954">
        <v>0</v>
      </c>
      <c r="Z78" s="954">
        <v>0</v>
      </c>
      <c r="AA78" s="1704">
        <v>0</v>
      </c>
      <c r="AB78" s="565">
        <v>0</v>
      </c>
      <c r="AC78" s="954">
        <v>0</v>
      </c>
      <c r="AD78" s="954">
        <v>0</v>
      </c>
      <c r="AE78" s="954">
        <v>0</v>
      </c>
      <c r="AF78" s="1530">
        <v>0</v>
      </c>
      <c r="AG78" s="1553">
        <f>FWL!AG213</f>
        <v>0</v>
      </c>
      <c r="AH78" s="954">
        <f>FWL!AH213</f>
        <v>0</v>
      </c>
      <c r="AI78" s="954">
        <f>FWL!AI213</f>
        <v>0</v>
      </c>
      <c r="AJ78" s="954">
        <f>FWL!AJ213</f>
        <v>0</v>
      </c>
      <c r="AK78" s="954">
        <f>FWL!AK213</f>
        <v>0</v>
      </c>
      <c r="AL78" s="954">
        <f>FWL!AL213</f>
        <v>0</v>
      </c>
      <c r="AM78" s="954">
        <f>FWL!AM213</f>
        <v>0</v>
      </c>
      <c r="AN78" s="954">
        <f>FWL!AN213</f>
        <v>0</v>
      </c>
      <c r="AO78" s="954">
        <f>FWL!AO213</f>
        <v>0</v>
      </c>
      <c r="AP78" s="954">
        <f>FWL!AP213</f>
        <v>0</v>
      </c>
      <c r="AQ78" s="954">
        <f>FWL!AQ213</f>
        <v>0</v>
      </c>
      <c r="AR78" s="954">
        <f>FWL!AR213</f>
        <v>0</v>
      </c>
      <c r="AS78" s="954">
        <f>FWL!AS213</f>
        <v>0</v>
      </c>
      <c r="AT78" s="954">
        <f>FWL!AT213</f>
        <v>0</v>
      </c>
      <c r="AU78" s="954"/>
      <c r="AV78" s="954"/>
      <c r="AW78" s="954"/>
      <c r="AX78" s="954"/>
      <c r="AY78" s="954"/>
      <c r="AZ78" s="954"/>
      <c r="BA78" s="1634"/>
      <c r="BB78" s="933">
        <v>0</v>
      </c>
      <c r="BC78" s="934">
        <f>SUM(L78:AW78)</f>
        <v>1000</v>
      </c>
      <c r="BD78" s="853">
        <v>0</v>
      </c>
      <c r="BE78" s="385">
        <v>0</v>
      </c>
      <c r="BF78" s="385">
        <v>0</v>
      </c>
      <c r="BG78" s="385">
        <v>0</v>
      </c>
      <c r="BH78" s="385">
        <v>0</v>
      </c>
      <c r="BI78" s="385">
        <v>0</v>
      </c>
      <c r="BJ78" s="385">
        <v>0</v>
      </c>
      <c r="BK78" s="385">
        <v>0</v>
      </c>
      <c r="BM78" s="385">
        <f>SUM(X78:BH78)</f>
        <v>1100</v>
      </c>
    </row>
    <row r="79" spans="1:65" ht="24.75" customHeight="1">
      <c r="A79" s="2651"/>
      <c r="B79" s="2652"/>
      <c r="C79" s="2652"/>
      <c r="D79" s="2652"/>
      <c r="E79" s="2653"/>
      <c r="F79" s="2443"/>
      <c r="G79" s="865" t="s">
        <v>48</v>
      </c>
      <c r="H79" s="1700"/>
      <c r="I79" s="1907"/>
      <c r="J79" s="423"/>
      <c r="K79" s="298"/>
      <c r="L79" s="287">
        <f t="shared" ref="L79" si="104">N78</f>
        <v>100</v>
      </c>
      <c r="M79" s="1170">
        <f t="shared" ref="M79" si="105">O78</f>
        <v>100</v>
      </c>
      <c r="N79" s="287">
        <f t="shared" ref="N79" si="106">P78</f>
        <v>0</v>
      </c>
      <c r="O79" s="298">
        <f t="shared" ref="O79" si="107">Q78</f>
        <v>100</v>
      </c>
      <c r="P79" s="298">
        <f t="shared" ref="P79:Q79" si="108">R78</f>
        <v>100</v>
      </c>
      <c r="Q79" s="866">
        <f t="shared" si="108"/>
        <v>100</v>
      </c>
      <c r="R79" s="288">
        <f t="shared" ref="R79" si="109">T78</f>
        <v>100</v>
      </c>
      <c r="S79" s="298">
        <f t="shared" ref="S79" si="110">U78</f>
        <v>100</v>
      </c>
      <c r="T79" s="298">
        <f t="shared" ref="T79" si="111">V78</f>
        <v>100</v>
      </c>
      <c r="U79" s="298">
        <f t="shared" ref="U79" si="112">W78</f>
        <v>100</v>
      </c>
      <c r="V79" s="1170">
        <f>X78</f>
        <v>100</v>
      </c>
      <c r="W79" s="286">
        <f t="shared" ref="W79" si="113">Y78</f>
        <v>0</v>
      </c>
      <c r="X79" s="298">
        <f t="shared" ref="X79" si="114">Z78</f>
        <v>0</v>
      </c>
      <c r="Y79" s="298">
        <v>0</v>
      </c>
      <c r="Z79" s="298">
        <f t="shared" ref="Z79" si="115">AB78</f>
        <v>0</v>
      </c>
      <c r="AA79" s="866">
        <f t="shared" ref="AA79" si="116">AC78</f>
        <v>0</v>
      </c>
      <c r="AB79" s="288">
        <f t="shared" ref="AB79" si="117">AD78</f>
        <v>0</v>
      </c>
      <c r="AC79" s="298">
        <f t="shared" ref="AC79" si="118">AE78</f>
        <v>0</v>
      </c>
      <c r="AD79" s="298">
        <f t="shared" ref="AD79" si="119">AF78</f>
        <v>0</v>
      </c>
      <c r="AE79" s="298">
        <f t="shared" ref="AE79" si="120">AG78</f>
        <v>0</v>
      </c>
      <c r="AF79" s="1170">
        <f t="shared" ref="AF79" si="121">AH78</f>
        <v>0</v>
      </c>
      <c r="AG79" s="286">
        <f t="shared" ref="AG79" si="122">AI78</f>
        <v>0</v>
      </c>
      <c r="AH79" s="298">
        <f t="shared" ref="AH79" si="123">AJ78</f>
        <v>0</v>
      </c>
      <c r="AI79" s="298">
        <f t="shared" ref="AI79" si="124">AK78</f>
        <v>0</v>
      </c>
      <c r="AJ79" s="298">
        <f t="shared" ref="AJ79" si="125">AL78</f>
        <v>0</v>
      </c>
      <c r="AK79" s="298">
        <f t="shared" ref="AK79" si="126">AM78</f>
        <v>0</v>
      </c>
      <c r="AL79" s="286">
        <f t="shared" ref="AL79:AR79" si="127">AP78</f>
        <v>0</v>
      </c>
      <c r="AM79" s="286">
        <f t="shared" si="127"/>
        <v>0</v>
      </c>
      <c r="AN79" s="287">
        <f t="shared" si="127"/>
        <v>0</v>
      </c>
      <c r="AO79" s="298">
        <f t="shared" si="127"/>
        <v>0</v>
      </c>
      <c r="AP79" s="287">
        <f t="shared" si="127"/>
        <v>0</v>
      </c>
      <c r="AQ79" s="288">
        <f t="shared" si="127"/>
        <v>0</v>
      </c>
      <c r="AR79" s="286">
        <f t="shared" si="127"/>
        <v>0</v>
      </c>
      <c r="AS79" s="286"/>
      <c r="AT79" s="286"/>
      <c r="AU79" s="286"/>
      <c r="AV79" s="286"/>
      <c r="AW79" s="286"/>
      <c r="AX79" s="286"/>
      <c r="AY79" s="286"/>
      <c r="AZ79" s="285"/>
      <c r="BA79" s="1284"/>
      <c r="BB79" s="935"/>
      <c r="BC79" s="868">
        <f>SUM(L79:AW79)</f>
        <v>1000</v>
      </c>
      <c r="BD79" s="853"/>
      <c r="BL79" s="385">
        <f>BP78</f>
        <v>0</v>
      </c>
      <c r="BM79" s="385">
        <f>SUM(S79:BG79)</f>
        <v>1400</v>
      </c>
    </row>
    <row r="80" spans="1:65" ht="27" customHeight="1">
      <c r="A80" s="2654"/>
      <c r="B80" s="2655"/>
      <c r="C80" s="2655"/>
      <c r="D80" s="2655"/>
      <c r="E80" s="2656"/>
      <c r="F80" s="2444"/>
      <c r="G80" s="869" t="s">
        <v>53</v>
      </c>
      <c r="H80" s="1706"/>
      <c r="I80" s="244"/>
      <c r="J80" s="245"/>
      <c r="K80" s="247">
        <f t="shared" ref="K80" si="128">N78</f>
        <v>100</v>
      </c>
      <c r="L80" s="245">
        <f t="shared" ref="L80" si="129">O78</f>
        <v>100</v>
      </c>
      <c r="M80" s="420">
        <f t="shared" ref="M80" si="130">P78</f>
        <v>0</v>
      </c>
      <c r="N80" s="245">
        <f t="shared" ref="N80" si="131">Q78</f>
        <v>100</v>
      </c>
      <c r="O80" s="247">
        <f t="shared" ref="O80" si="132">R78</f>
        <v>100</v>
      </c>
      <c r="P80" s="247">
        <f t="shared" ref="P80" si="133">S78</f>
        <v>100</v>
      </c>
      <c r="Q80" s="387">
        <f t="shared" ref="Q80" si="134">T78</f>
        <v>100</v>
      </c>
      <c r="R80" s="244">
        <f t="shared" ref="R80" si="135">U78</f>
        <v>100</v>
      </c>
      <c r="S80" s="247">
        <f t="shared" ref="S80" si="136">V78</f>
        <v>100</v>
      </c>
      <c r="T80" s="247">
        <f t="shared" ref="T80" si="137">W78</f>
        <v>100</v>
      </c>
      <c r="U80" s="247">
        <f t="shared" ref="U80" si="138">X78</f>
        <v>100</v>
      </c>
      <c r="V80" s="420">
        <f t="shared" ref="V80" si="139">Y78</f>
        <v>0</v>
      </c>
      <c r="W80" s="246">
        <f t="shared" ref="W80" si="140">Z78</f>
        <v>0</v>
      </c>
      <c r="X80" s="247">
        <f t="shared" ref="X80" si="141">AA78</f>
        <v>0</v>
      </c>
      <c r="Y80" s="247">
        <f t="shared" ref="Y80" si="142">AB78</f>
        <v>0</v>
      </c>
      <c r="Z80" s="247">
        <f t="shared" ref="Z80" si="143">AC78</f>
        <v>0</v>
      </c>
      <c r="AA80" s="387">
        <f t="shared" ref="AA80" si="144">AD78</f>
        <v>0</v>
      </c>
      <c r="AB80" s="244">
        <f t="shared" ref="AB80" si="145">AE78</f>
        <v>0</v>
      </c>
      <c r="AC80" s="247">
        <f t="shared" ref="AC80" si="146">AF78</f>
        <v>0</v>
      </c>
      <c r="AD80" s="247">
        <f t="shared" ref="AD80" si="147">AG78</f>
        <v>0</v>
      </c>
      <c r="AE80" s="247">
        <f t="shared" ref="AE80" si="148">AH78</f>
        <v>0</v>
      </c>
      <c r="AF80" s="420">
        <f t="shared" ref="AF80" si="149">AI78</f>
        <v>0</v>
      </c>
      <c r="AG80" s="246">
        <f t="shared" ref="AG80" si="150">AJ78</f>
        <v>0</v>
      </c>
      <c r="AH80" s="247">
        <f t="shared" ref="AH80" si="151">AK78</f>
        <v>0</v>
      </c>
      <c r="AI80" s="247">
        <f t="shared" ref="AI80" si="152">AL78</f>
        <v>0</v>
      </c>
      <c r="AJ80" s="247">
        <f t="shared" ref="AJ80:AT80" si="153">AN78</f>
        <v>0</v>
      </c>
      <c r="AK80" s="247">
        <f t="shared" si="153"/>
        <v>0</v>
      </c>
      <c r="AL80" s="246">
        <f t="shared" si="153"/>
        <v>0</v>
      </c>
      <c r="AM80" s="246">
        <f t="shared" si="153"/>
        <v>0</v>
      </c>
      <c r="AN80" s="245">
        <f t="shared" si="153"/>
        <v>0</v>
      </c>
      <c r="AO80" s="247">
        <f t="shared" si="153"/>
        <v>0</v>
      </c>
      <c r="AP80" s="245">
        <f t="shared" si="153"/>
        <v>0</v>
      </c>
      <c r="AQ80" s="244">
        <f t="shared" si="153"/>
        <v>0</v>
      </c>
      <c r="AR80" s="246">
        <f t="shared" si="153"/>
        <v>0</v>
      </c>
      <c r="AS80" s="246">
        <f t="shared" si="153"/>
        <v>0</v>
      </c>
      <c r="AT80" s="246">
        <f t="shared" si="153"/>
        <v>0</v>
      </c>
      <c r="AU80" s="246"/>
      <c r="AV80" s="246"/>
      <c r="AW80" s="246"/>
      <c r="AX80" s="246"/>
      <c r="AY80" s="341"/>
      <c r="AZ80" s="343"/>
      <c r="BA80" s="1285"/>
      <c r="BB80" s="384"/>
      <c r="BC80" s="877">
        <f>SUM(H80:AW80)</f>
        <v>1000</v>
      </c>
      <c r="BD80" s="853"/>
      <c r="BM80" s="385">
        <f>SUM(S80:BG80)</f>
        <v>1300</v>
      </c>
    </row>
    <row r="81" spans="1:65" ht="24.75" customHeight="1">
      <c r="A81" s="2445"/>
      <c r="B81" s="2446"/>
      <c r="C81" s="2450" t="s">
        <v>43</v>
      </c>
      <c r="D81" s="2451"/>
      <c r="E81" s="2452"/>
      <c r="F81" s="2453"/>
      <c r="G81" s="2451"/>
      <c r="H81" s="1714"/>
      <c r="I81" s="1908"/>
      <c r="J81" s="318"/>
      <c r="K81" s="257">
        <f t="shared" ref="K81:AJ81" si="154">J81+K80-K79</f>
        <v>100</v>
      </c>
      <c r="L81" s="1117">
        <f t="shared" si="154"/>
        <v>100</v>
      </c>
      <c r="M81" s="1229">
        <f t="shared" si="154"/>
        <v>0</v>
      </c>
      <c r="N81" s="255">
        <f t="shared" si="154"/>
        <v>100</v>
      </c>
      <c r="O81" s="257">
        <f t="shared" si="154"/>
        <v>100</v>
      </c>
      <c r="P81" s="257">
        <f t="shared" si="154"/>
        <v>100</v>
      </c>
      <c r="Q81" s="1117">
        <f t="shared" si="154"/>
        <v>100</v>
      </c>
      <c r="R81" s="258">
        <f t="shared" si="154"/>
        <v>100</v>
      </c>
      <c r="S81" s="257">
        <f t="shared" si="154"/>
        <v>100</v>
      </c>
      <c r="T81" s="257">
        <f t="shared" si="154"/>
        <v>100</v>
      </c>
      <c r="U81" s="257">
        <f t="shared" si="154"/>
        <v>100</v>
      </c>
      <c r="V81" s="1171">
        <f t="shared" si="154"/>
        <v>0</v>
      </c>
      <c r="W81" s="256">
        <f t="shared" si="154"/>
        <v>0</v>
      </c>
      <c r="X81" s="257">
        <f t="shared" si="154"/>
        <v>0</v>
      </c>
      <c r="Y81" s="257">
        <f t="shared" si="154"/>
        <v>0</v>
      </c>
      <c r="Z81" s="257">
        <f t="shared" si="154"/>
        <v>0</v>
      </c>
      <c r="AA81" s="1117">
        <f t="shared" si="154"/>
        <v>0</v>
      </c>
      <c r="AB81" s="258">
        <f t="shared" si="154"/>
        <v>0</v>
      </c>
      <c r="AC81" s="257">
        <f t="shared" si="154"/>
        <v>0</v>
      </c>
      <c r="AD81" s="257">
        <f t="shared" si="154"/>
        <v>0</v>
      </c>
      <c r="AE81" s="257">
        <f t="shared" si="154"/>
        <v>0</v>
      </c>
      <c r="AF81" s="1171">
        <f t="shared" si="154"/>
        <v>0</v>
      </c>
      <c r="AG81" s="256">
        <f t="shared" si="154"/>
        <v>0</v>
      </c>
      <c r="AH81" s="257">
        <f t="shared" si="154"/>
        <v>0</v>
      </c>
      <c r="AI81" s="257">
        <f t="shared" si="154"/>
        <v>0</v>
      </c>
      <c r="AJ81" s="257">
        <f t="shared" si="154"/>
        <v>0</v>
      </c>
      <c r="AK81" s="257"/>
      <c r="AL81" s="871"/>
      <c r="AM81" s="871"/>
      <c r="AN81" s="872"/>
      <c r="AO81" s="873"/>
      <c r="AP81" s="872"/>
      <c r="AQ81" s="892"/>
      <c r="AR81" s="871"/>
      <c r="AS81" s="871"/>
      <c r="AT81" s="871"/>
      <c r="AU81" s="871"/>
      <c r="AV81" s="871"/>
      <c r="AW81" s="871"/>
      <c r="AX81" s="871"/>
      <c r="AY81" s="871"/>
      <c r="AZ81" s="872"/>
      <c r="BA81" s="1295"/>
      <c r="BB81" s="936">
        <f t="shared" ref="BB81:BK81" si="155">BA81+BB80-BB79</f>
        <v>0</v>
      </c>
      <c r="BC81" s="937">
        <f>BB81+BC80-BC79</f>
        <v>0</v>
      </c>
      <c r="BD81" s="853">
        <f t="shared" si="155"/>
        <v>0</v>
      </c>
      <c r="BE81" s="385">
        <f t="shared" si="155"/>
        <v>0</v>
      </c>
      <c r="BF81" s="385">
        <f t="shared" si="155"/>
        <v>0</v>
      </c>
      <c r="BG81" s="385">
        <f t="shared" si="155"/>
        <v>0</v>
      </c>
      <c r="BH81" s="385">
        <f t="shared" si="155"/>
        <v>0</v>
      </c>
      <c r="BI81" s="385">
        <f t="shared" si="155"/>
        <v>0</v>
      </c>
      <c r="BJ81" s="385">
        <f t="shared" si="155"/>
        <v>0</v>
      </c>
      <c r="BK81" s="385">
        <f t="shared" si="155"/>
        <v>0</v>
      </c>
    </row>
    <row r="82" spans="1:65" ht="26.25" customHeight="1">
      <c r="A82" s="2447"/>
      <c r="B82" s="2448"/>
      <c r="C82" s="2454" t="s">
        <v>197</v>
      </c>
      <c r="D82" s="2455"/>
      <c r="E82" s="2456"/>
      <c r="F82" s="2447"/>
      <c r="G82" s="2533"/>
      <c r="H82" s="1715">
        <f t="shared" ref="H82:N82" si="156">I78</f>
        <v>0</v>
      </c>
      <c r="I82" s="2073">
        <f t="shared" si="156"/>
        <v>0</v>
      </c>
      <c r="J82" s="1104">
        <f t="shared" si="156"/>
        <v>0</v>
      </c>
      <c r="K82" s="247">
        <f t="shared" si="156"/>
        <v>0</v>
      </c>
      <c r="L82" s="245">
        <f t="shared" si="156"/>
        <v>0</v>
      </c>
      <c r="M82" s="420">
        <f t="shared" si="156"/>
        <v>100</v>
      </c>
      <c r="N82" s="441">
        <f t="shared" si="156"/>
        <v>100</v>
      </c>
      <c r="O82" s="247">
        <f>P78</f>
        <v>0</v>
      </c>
      <c r="P82" s="366">
        <f t="shared" ref="P82:AI82" si="157">Q78</f>
        <v>100</v>
      </c>
      <c r="Q82" s="1103">
        <f t="shared" si="157"/>
        <v>100</v>
      </c>
      <c r="R82" s="364">
        <f t="shared" si="157"/>
        <v>100</v>
      </c>
      <c r="S82" s="366">
        <f t="shared" si="157"/>
        <v>100</v>
      </c>
      <c r="T82" s="366">
        <f t="shared" si="157"/>
        <v>100</v>
      </c>
      <c r="U82" s="366">
        <f t="shared" si="157"/>
        <v>100</v>
      </c>
      <c r="V82" s="590">
        <f t="shared" si="157"/>
        <v>100</v>
      </c>
      <c r="W82" s="365">
        <f t="shared" si="157"/>
        <v>100</v>
      </c>
      <c r="X82" s="366">
        <f t="shared" si="157"/>
        <v>0</v>
      </c>
      <c r="Y82" s="366">
        <f t="shared" si="157"/>
        <v>0</v>
      </c>
      <c r="Z82" s="366">
        <f t="shared" si="157"/>
        <v>0</v>
      </c>
      <c r="AA82" s="1103">
        <f t="shared" si="157"/>
        <v>0</v>
      </c>
      <c r="AB82" s="364">
        <f t="shared" si="157"/>
        <v>0</v>
      </c>
      <c r="AC82" s="366">
        <f t="shared" si="157"/>
        <v>0</v>
      </c>
      <c r="AD82" s="366">
        <f t="shared" si="157"/>
        <v>0</v>
      </c>
      <c r="AE82" s="366">
        <f t="shared" si="157"/>
        <v>0</v>
      </c>
      <c r="AF82" s="590">
        <f t="shared" si="157"/>
        <v>0</v>
      </c>
      <c r="AG82" s="365">
        <f t="shared" si="157"/>
        <v>0</v>
      </c>
      <c r="AH82" s="366">
        <f t="shared" si="157"/>
        <v>0</v>
      </c>
      <c r="AI82" s="366">
        <f t="shared" si="157"/>
        <v>0</v>
      </c>
      <c r="AJ82" s="366">
        <f t="shared" ref="AJ82:AN82" si="158">AL78</f>
        <v>0</v>
      </c>
      <c r="AK82" s="366">
        <f t="shared" si="158"/>
        <v>0</v>
      </c>
      <c r="AL82" s="359">
        <f t="shared" si="158"/>
        <v>0</v>
      </c>
      <c r="AM82" s="359">
        <f t="shared" si="158"/>
        <v>0</v>
      </c>
      <c r="AN82" s="358">
        <f t="shared" si="158"/>
        <v>0</v>
      </c>
      <c r="AO82" s="361"/>
      <c r="AP82" s="358"/>
      <c r="AQ82" s="362"/>
      <c r="AR82" s="359"/>
      <c r="AS82" s="359"/>
      <c r="AT82" s="359"/>
      <c r="AU82" s="359"/>
      <c r="AV82" s="359"/>
      <c r="AW82" s="359"/>
      <c r="AX82" s="359"/>
      <c r="AY82" s="359"/>
      <c r="AZ82" s="358"/>
      <c r="BA82" s="1287"/>
      <c r="BB82" s="355"/>
      <c r="BC82" s="901"/>
      <c r="BD82" s="853"/>
    </row>
    <row r="83" spans="1:65" ht="26.25" customHeight="1" thickBot="1">
      <c r="A83" s="2421"/>
      <c r="B83" s="2449"/>
      <c r="C83" s="2458" t="s">
        <v>41</v>
      </c>
      <c r="D83" s="2459"/>
      <c r="E83" s="2460"/>
      <c r="F83" s="2461"/>
      <c r="G83" s="2459"/>
      <c r="H83" s="1708"/>
      <c r="I83" s="338">
        <v>0</v>
      </c>
      <c r="J83" s="1108">
        <v>0</v>
      </c>
      <c r="K83" s="340">
        <v>0</v>
      </c>
      <c r="L83" s="1108">
        <f t="shared" ref="L83:AH83" si="159">K83+L79-L82</f>
        <v>100</v>
      </c>
      <c r="M83" s="1172">
        <f t="shared" si="159"/>
        <v>100</v>
      </c>
      <c r="N83" s="1108">
        <f t="shared" si="159"/>
        <v>0</v>
      </c>
      <c r="O83" s="340">
        <f t="shared" si="159"/>
        <v>100</v>
      </c>
      <c r="P83" s="340">
        <f t="shared" si="159"/>
        <v>100</v>
      </c>
      <c r="Q83" s="1107">
        <f t="shared" si="159"/>
        <v>100</v>
      </c>
      <c r="R83" s="338">
        <f t="shared" si="159"/>
        <v>100</v>
      </c>
      <c r="S83" s="340">
        <f t="shared" si="159"/>
        <v>100</v>
      </c>
      <c r="T83" s="340">
        <f t="shared" si="159"/>
        <v>100</v>
      </c>
      <c r="U83" s="340">
        <f t="shared" si="159"/>
        <v>100</v>
      </c>
      <c r="V83" s="1172">
        <f t="shared" si="159"/>
        <v>100</v>
      </c>
      <c r="W83" s="339">
        <f t="shared" si="159"/>
        <v>0</v>
      </c>
      <c r="X83" s="340">
        <f t="shared" si="159"/>
        <v>0</v>
      </c>
      <c r="Y83" s="340">
        <f t="shared" si="159"/>
        <v>0</v>
      </c>
      <c r="Z83" s="340">
        <f t="shared" si="159"/>
        <v>0</v>
      </c>
      <c r="AA83" s="1107">
        <f t="shared" si="159"/>
        <v>0</v>
      </c>
      <c r="AB83" s="338">
        <f t="shared" si="159"/>
        <v>0</v>
      </c>
      <c r="AC83" s="340">
        <f t="shared" si="159"/>
        <v>0</v>
      </c>
      <c r="AD83" s="340">
        <f t="shared" si="159"/>
        <v>0</v>
      </c>
      <c r="AE83" s="340">
        <f t="shared" si="159"/>
        <v>0</v>
      </c>
      <c r="AF83" s="1172">
        <f t="shared" si="159"/>
        <v>0</v>
      </c>
      <c r="AG83" s="339">
        <f t="shared" si="159"/>
        <v>0</v>
      </c>
      <c r="AH83" s="340">
        <f t="shared" si="159"/>
        <v>0</v>
      </c>
      <c r="AI83" s="340"/>
      <c r="AJ83" s="340"/>
      <c r="AK83" s="340"/>
      <c r="AL83" s="884"/>
      <c r="AM83" s="884"/>
      <c r="AN83" s="885"/>
      <c r="AO83" s="886"/>
      <c r="AP83" s="885"/>
      <c r="AQ83" s="894"/>
      <c r="AR83" s="884"/>
      <c r="AS83" s="912"/>
      <c r="AT83" s="884"/>
      <c r="AU83" s="884"/>
      <c r="AV83" s="884"/>
      <c r="AW83" s="884"/>
      <c r="AX83" s="884"/>
      <c r="AY83" s="884"/>
      <c r="AZ83" s="885"/>
      <c r="BA83" s="1289"/>
      <c r="BB83" s="384">
        <f t="shared" ref="BB83:BK83" si="160">BA83+BB79-BB82</f>
        <v>0</v>
      </c>
      <c r="BC83" s="938"/>
      <c r="BD83" s="853">
        <f t="shared" si="160"/>
        <v>0</v>
      </c>
      <c r="BE83" s="385">
        <f t="shared" si="160"/>
        <v>0</v>
      </c>
      <c r="BF83" s="385">
        <f t="shared" si="160"/>
        <v>0</v>
      </c>
      <c r="BG83" s="385">
        <f t="shared" si="160"/>
        <v>0</v>
      </c>
      <c r="BH83" s="385">
        <f t="shared" si="160"/>
        <v>0</v>
      </c>
      <c r="BI83" s="385">
        <f t="shared" si="160"/>
        <v>0</v>
      </c>
      <c r="BJ83" s="385">
        <f t="shared" si="160"/>
        <v>0</v>
      </c>
      <c r="BK83" s="385">
        <f t="shared" si="160"/>
        <v>0</v>
      </c>
    </row>
    <row r="84" spans="1:65" ht="26.25" customHeight="1">
      <c r="A84" s="2657" t="s">
        <v>281</v>
      </c>
      <c r="B84" s="2307"/>
      <c r="C84" s="2307"/>
      <c r="D84" s="2307"/>
      <c r="E84" s="2658"/>
      <c r="F84" s="2442"/>
      <c r="G84" s="856" t="s">
        <v>49</v>
      </c>
      <c r="H84" s="1713"/>
      <c r="I84" s="2072"/>
      <c r="J84" s="562"/>
      <c r="K84" s="482">
        <v>100</v>
      </c>
      <c r="L84" s="481">
        <v>100</v>
      </c>
      <c r="M84" s="1492"/>
      <c r="N84" s="427">
        <v>0</v>
      </c>
      <c r="O84" s="483">
        <v>0</v>
      </c>
      <c r="P84" s="567">
        <v>0</v>
      </c>
      <c r="Q84" s="571">
        <v>0</v>
      </c>
      <c r="R84" s="569">
        <v>0</v>
      </c>
      <c r="S84" s="567">
        <v>0</v>
      </c>
      <c r="T84" s="567">
        <v>0</v>
      </c>
      <c r="U84" s="567">
        <v>0</v>
      </c>
      <c r="V84" s="570">
        <v>0</v>
      </c>
      <c r="W84" s="568">
        <v>0</v>
      </c>
      <c r="X84" s="567">
        <v>0</v>
      </c>
      <c r="Y84" s="567">
        <v>100</v>
      </c>
      <c r="Z84" s="567">
        <v>0</v>
      </c>
      <c r="AA84" s="1721">
        <v>0</v>
      </c>
      <c r="AB84" s="569">
        <v>0</v>
      </c>
      <c r="AC84" s="567">
        <v>0</v>
      </c>
      <c r="AD84" s="567"/>
      <c r="AE84" s="567"/>
      <c r="AF84" s="572">
        <v>0</v>
      </c>
      <c r="AG84" s="568"/>
      <c r="AH84" s="567"/>
      <c r="AI84" s="567"/>
      <c r="AJ84" s="567"/>
      <c r="AK84" s="567"/>
      <c r="AL84" s="293"/>
      <c r="AM84" s="293"/>
      <c r="AN84" s="292"/>
      <c r="AO84" s="295"/>
      <c r="AP84" s="292"/>
      <c r="AQ84" s="296"/>
      <c r="AR84" s="293"/>
      <c r="AS84" s="293"/>
      <c r="AT84" s="293"/>
      <c r="AU84" s="293"/>
      <c r="AV84" s="293"/>
      <c r="AW84" s="293"/>
      <c r="AX84" s="293"/>
      <c r="AY84" s="293"/>
      <c r="AZ84" s="292"/>
      <c r="BA84" s="1283"/>
      <c r="BB84" s="417"/>
      <c r="BC84" s="934">
        <f>SUM(N84:AW84)</f>
        <v>100</v>
      </c>
      <c r="BD84" s="853"/>
      <c r="BM84" s="385">
        <f>SUM(X84:BK84)</f>
        <v>200</v>
      </c>
    </row>
    <row r="85" spans="1:65" ht="26.25" customHeight="1">
      <c r="A85" s="2659"/>
      <c r="B85" s="2310"/>
      <c r="C85" s="2310"/>
      <c r="D85" s="2310"/>
      <c r="E85" s="2660"/>
      <c r="F85" s="2443"/>
      <c r="G85" s="865" t="s">
        <v>48</v>
      </c>
      <c r="H85" s="1700"/>
      <c r="I85" s="1907">
        <v>100</v>
      </c>
      <c r="J85" s="423">
        <v>100</v>
      </c>
      <c r="K85" s="376">
        <f t="shared" ref="K85" si="161">M84</f>
        <v>0</v>
      </c>
      <c r="L85" s="287">
        <f t="shared" ref="L85" si="162">N84</f>
        <v>0</v>
      </c>
      <c r="M85" s="1170">
        <f t="shared" ref="M85" si="163">O84</f>
        <v>0</v>
      </c>
      <c r="N85" s="287">
        <f t="shared" ref="N85" si="164">P84</f>
        <v>0</v>
      </c>
      <c r="O85" s="298">
        <f t="shared" ref="O85" si="165">Q84</f>
        <v>0</v>
      </c>
      <c r="P85" s="298">
        <f t="shared" ref="P85" si="166">R84</f>
        <v>0</v>
      </c>
      <c r="Q85" s="866">
        <f t="shared" ref="Q85" si="167">S84</f>
        <v>0</v>
      </c>
      <c r="R85" s="288">
        <f t="shared" ref="R85" si="168">T84</f>
        <v>0</v>
      </c>
      <c r="S85" s="298">
        <f t="shared" ref="S85" si="169">U84</f>
        <v>0</v>
      </c>
      <c r="T85" s="298">
        <f t="shared" ref="T85" si="170">V84</f>
        <v>0</v>
      </c>
      <c r="U85" s="298">
        <f t="shared" ref="U85" si="171">W84</f>
        <v>0</v>
      </c>
      <c r="V85" s="1170">
        <f t="shared" ref="V85" si="172">X84</f>
        <v>0</v>
      </c>
      <c r="W85" s="286">
        <f t="shared" ref="W85" si="173">Y84</f>
        <v>100</v>
      </c>
      <c r="X85" s="298">
        <f t="shared" ref="X85" si="174">Z84</f>
        <v>0</v>
      </c>
      <c r="Y85" s="298">
        <f t="shared" ref="Y85" si="175">AA84</f>
        <v>0</v>
      </c>
      <c r="Z85" s="298">
        <f t="shared" ref="Z85" si="176">AB84</f>
        <v>0</v>
      </c>
      <c r="AA85" s="866">
        <f t="shared" ref="AA85" si="177">AC84</f>
        <v>0</v>
      </c>
      <c r="AB85" s="288">
        <f t="shared" ref="AB85" si="178">AD84</f>
        <v>0</v>
      </c>
      <c r="AC85" s="298">
        <f t="shared" ref="AC85" si="179">AE84</f>
        <v>0</v>
      </c>
      <c r="AD85" s="298">
        <f t="shared" ref="AD85" si="180">AF84</f>
        <v>0</v>
      </c>
      <c r="AE85" s="298">
        <f t="shared" ref="AE85" si="181">AG84</f>
        <v>0</v>
      </c>
      <c r="AF85" s="1170">
        <f t="shared" ref="AF85" si="182">AH84</f>
        <v>0</v>
      </c>
      <c r="AG85" s="286">
        <f t="shared" ref="AG85" si="183">AI84</f>
        <v>0</v>
      </c>
      <c r="AH85" s="298">
        <f t="shared" ref="AH85" si="184">AJ84</f>
        <v>0</v>
      </c>
      <c r="AI85" s="298">
        <f t="shared" ref="AI85" si="185">AK84</f>
        <v>0</v>
      </c>
      <c r="AJ85" s="298">
        <f t="shared" ref="AJ85" si="186">AL84</f>
        <v>0</v>
      </c>
      <c r="AK85" s="298">
        <f t="shared" ref="AK85" si="187">AM84</f>
        <v>0</v>
      </c>
      <c r="AL85" s="286">
        <f t="shared" ref="AL85" si="188">AN84</f>
        <v>0</v>
      </c>
      <c r="AM85" s="286">
        <f t="shared" ref="AM85" si="189">AO84</f>
        <v>0</v>
      </c>
      <c r="AN85" s="287">
        <f t="shared" ref="AN85" si="190">AP84</f>
        <v>0</v>
      </c>
      <c r="AO85" s="298">
        <f t="shared" ref="AO85" si="191">AQ84</f>
        <v>0</v>
      </c>
      <c r="AP85" s="287">
        <f t="shared" ref="AP85" si="192">AR84</f>
        <v>0</v>
      </c>
      <c r="AQ85" s="288">
        <f t="shared" ref="AQ85" si="193">AS84</f>
        <v>0</v>
      </c>
      <c r="AR85" s="286">
        <f t="shared" ref="AR85" si="194">AT84</f>
        <v>0</v>
      </c>
      <c r="AS85" s="286">
        <f t="shared" ref="AS85" si="195">AU84</f>
        <v>0</v>
      </c>
      <c r="AT85" s="286">
        <f t="shared" ref="AT85" si="196">AV84</f>
        <v>0</v>
      </c>
      <c r="AU85" s="286"/>
      <c r="AV85" s="286"/>
      <c r="AW85" s="286"/>
      <c r="AX85" s="286"/>
      <c r="AY85" s="286"/>
      <c r="AZ85" s="287"/>
      <c r="BA85" s="1296"/>
      <c r="BB85" s="935"/>
      <c r="BC85" s="868">
        <f>SUM(L85:AW85)</f>
        <v>100</v>
      </c>
      <c r="BD85" s="853"/>
      <c r="BL85" s="385">
        <f>BP84</f>
        <v>0</v>
      </c>
      <c r="BM85" s="385">
        <f>SUM(S85:BG85)</f>
        <v>200</v>
      </c>
    </row>
    <row r="86" spans="1:65" ht="26.25" hidden="1" customHeight="1">
      <c r="A86" s="2659"/>
      <c r="B86" s="2310"/>
      <c r="C86" s="2310"/>
      <c r="D86" s="2310"/>
      <c r="E86" s="2660"/>
      <c r="F86" s="2443"/>
      <c r="G86" s="869" t="s">
        <v>194</v>
      </c>
      <c r="H86" s="1715"/>
      <c r="I86" s="1910"/>
      <c r="J86" s="309"/>
      <c r="K86" s="315"/>
      <c r="L86" s="245"/>
      <c r="M86" s="420"/>
      <c r="N86" s="245"/>
      <c r="O86" s="238"/>
      <c r="P86" s="238"/>
      <c r="Q86" s="1116"/>
      <c r="R86" s="235"/>
      <c r="S86" s="238"/>
      <c r="T86" s="238"/>
      <c r="U86" s="238"/>
      <c r="V86" s="350"/>
      <c r="W86" s="237"/>
      <c r="X86" s="238"/>
      <c r="Y86" s="238"/>
      <c r="Z86" s="238"/>
      <c r="AA86" s="1116"/>
      <c r="AB86" s="235"/>
      <c r="AC86" s="238"/>
      <c r="AD86" s="238"/>
      <c r="AE86" s="238"/>
      <c r="AF86" s="350"/>
      <c r="AG86" s="365"/>
      <c r="AH86" s="366"/>
      <c r="AI86" s="366"/>
      <c r="AJ86" s="366"/>
      <c r="AK86" s="366"/>
      <c r="AL86" s="365"/>
      <c r="AM86" s="365"/>
      <c r="AN86" s="1104"/>
      <c r="AO86" s="366"/>
      <c r="AP86" s="1104"/>
      <c r="AQ86" s="364"/>
      <c r="AR86" s="365"/>
      <c r="AS86" s="365"/>
      <c r="AT86" s="365"/>
      <c r="AU86" s="365"/>
      <c r="AV86" s="365"/>
      <c r="AW86" s="365"/>
      <c r="AX86" s="365"/>
      <c r="AY86" s="365"/>
      <c r="AZ86" s="1104"/>
      <c r="BA86" s="1294"/>
      <c r="BB86" s="355"/>
      <c r="BC86" s="901"/>
      <c r="BD86" s="853"/>
    </row>
    <row r="87" spans="1:65" ht="26.25" customHeight="1">
      <c r="A87" s="2661"/>
      <c r="B87" s="2313"/>
      <c r="C87" s="2313"/>
      <c r="D87" s="2313"/>
      <c r="E87" s="2662"/>
      <c r="F87" s="2444"/>
      <c r="G87" s="869" t="s">
        <v>53</v>
      </c>
      <c r="H87" s="2082">
        <f t="shared" ref="H87:Z87" si="197">K84</f>
        <v>100</v>
      </c>
      <c r="I87" s="2083">
        <f t="shared" si="197"/>
        <v>100</v>
      </c>
      <c r="J87" s="334">
        <f t="shared" si="197"/>
        <v>0</v>
      </c>
      <c r="K87" s="1246">
        <f t="shared" si="197"/>
        <v>0</v>
      </c>
      <c r="L87" s="1113">
        <f t="shared" si="197"/>
        <v>0</v>
      </c>
      <c r="M87" s="437">
        <f t="shared" si="197"/>
        <v>0</v>
      </c>
      <c r="N87" s="1113">
        <f t="shared" si="197"/>
        <v>0</v>
      </c>
      <c r="O87" s="333">
        <f t="shared" si="197"/>
        <v>0</v>
      </c>
      <c r="P87" s="333">
        <f t="shared" si="197"/>
        <v>0</v>
      </c>
      <c r="Q87" s="1112">
        <f t="shared" si="197"/>
        <v>0</v>
      </c>
      <c r="R87" s="331">
        <f t="shared" si="197"/>
        <v>0</v>
      </c>
      <c r="S87" s="333">
        <f t="shared" si="197"/>
        <v>0</v>
      </c>
      <c r="T87" s="333">
        <f t="shared" si="197"/>
        <v>0</v>
      </c>
      <c r="U87" s="333">
        <f t="shared" si="197"/>
        <v>0</v>
      </c>
      <c r="V87" s="437">
        <f t="shared" si="197"/>
        <v>100</v>
      </c>
      <c r="W87" s="332">
        <f t="shared" si="197"/>
        <v>0</v>
      </c>
      <c r="X87" s="333">
        <f t="shared" si="197"/>
        <v>0</v>
      </c>
      <c r="Y87" s="333">
        <f t="shared" si="197"/>
        <v>0</v>
      </c>
      <c r="Z87" s="333">
        <f t="shared" si="197"/>
        <v>0</v>
      </c>
      <c r="AA87" s="1112">
        <f>AD84</f>
        <v>0</v>
      </c>
      <c r="AB87" s="331">
        <f t="shared" ref="AB87:AJ87" si="198">AE84</f>
        <v>0</v>
      </c>
      <c r="AC87" s="333">
        <f t="shared" si="198"/>
        <v>0</v>
      </c>
      <c r="AD87" s="333">
        <f t="shared" si="198"/>
        <v>0</v>
      </c>
      <c r="AE87" s="333">
        <f t="shared" si="198"/>
        <v>0</v>
      </c>
      <c r="AF87" s="437">
        <f t="shared" si="198"/>
        <v>0</v>
      </c>
      <c r="AG87" s="246">
        <f t="shared" si="198"/>
        <v>0</v>
      </c>
      <c r="AH87" s="247">
        <f t="shared" si="198"/>
        <v>0</v>
      </c>
      <c r="AI87" s="247">
        <f t="shared" si="198"/>
        <v>0</v>
      </c>
      <c r="AJ87" s="247">
        <f t="shared" si="198"/>
        <v>0</v>
      </c>
      <c r="AK87" s="247">
        <f t="shared" ref="AK87" si="199">AN85</f>
        <v>0</v>
      </c>
      <c r="AL87" s="246">
        <f t="shared" ref="AL87" si="200">AO85</f>
        <v>0</v>
      </c>
      <c r="AM87" s="246">
        <f t="shared" ref="AM87" si="201">AP85</f>
        <v>0</v>
      </c>
      <c r="AN87" s="245">
        <f t="shared" ref="AN87" si="202">AQ85</f>
        <v>0</v>
      </c>
      <c r="AO87" s="247">
        <f t="shared" ref="AO87" si="203">AR85</f>
        <v>0</v>
      </c>
      <c r="AP87" s="245">
        <f t="shared" ref="AP87" si="204">AS85</f>
        <v>0</v>
      </c>
      <c r="AQ87" s="244">
        <f t="shared" ref="AQ87" si="205">AT85</f>
        <v>0</v>
      </c>
      <c r="AR87" s="246">
        <f t="shared" ref="AR87" si="206">AU85</f>
        <v>0</v>
      </c>
      <c r="AS87" s="246">
        <f t="shared" ref="AS87" si="207">AV85</f>
        <v>0</v>
      </c>
      <c r="AT87" s="246">
        <f t="shared" ref="AT87" si="208">AW85</f>
        <v>0</v>
      </c>
      <c r="AU87" s="246"/>
      <c r="AV87" s="246"/>
      <c r="AW87" s="246"/>
      <c r="AX87" s="246"/>
      <c r="AY87" s="341"/>
      <c r="AZ87" s="343"/>
      <c r="BA87" s="1285"/>
      <c r="BB87" s="384"/>
      <c r="BC87" s="877">
        <f>SUM(V87:BA87)</f>
        <v>100</v>
      </c>
      <c r="BD87" s="853"/>
      <c r="BM87" s="385">
        <f>SUM(R87:BJ87)</f>
        <v>200</v>
      </c>
    </row>
    <row r="88" spans="1:65" ht="26.25" customHeight="1">
      <c r="A88" s="2447"/>
      <c r="B88" s="2448"/>
      <c r="C88" s="2451" t="s">
        <v>196</v>
      </c>
      <c r="D88" s="2451"/>
      <c r="E88" s="2452"/>
      <c r="F88" s="2550"/>
      <c r="G88" s="2548"/>
      <c r="H88" s="1936">
        <f t="shared" ref="H88:AG88" si="209">G88+H87-H85</f>
        <v>100</v>
      </c>
      <c r="I88" s="2073">
        <f t="shared" si="209"/>
        <v>100</v>
      </c>
      <c r="J88" s="876">
        <f t="shared" si="209"/>
        <v>0</v>
      </c>
      <c r="K88" s="1270">
        <f t="shared" si="209"/>
        <v>0</v>
      </c>
      <c r="L88" s="1104">
        <f t="shared" si="209"/>
        <v>0</v>
      </c>
      <c r="M88" s="590">
        <f t="shared" si="209"/>
        <v>0</v>
      </c>
      <c r="N88" s="1104">
        <f t="shared" si="209"/>
        <v>0</v>
      </c>
      <c r="O88" s="366">
        <f t="shared" si="209"/>
        <v>0</v>
      </c>
      <c r="P88" s="366">
        <f t="shared" si="209"/>
        <v>0</v>
      </c>
      <c r="Q88" s="1103">
        <f t="shared" si="209"/>
        <v>0</v>
      </c>
      <c r="R88" s="364">
        <f t="shared" si="209"/>
        <v>0</v>
      </c>
      <c r="S88" s="366">
        <f t="shared" si="209"/>
        <v>0</v>
      </c>
      <c r="T88" s="366">
        <f t="shared" si="209"/>
        <v>0</v>
      </c>
      <c r="U88" s="366">
        <f t="shared" si="209"/>
        <v>0</v>
      </c>
      <c r="V88" s="590">
        <f t="shared" si="209"/>
        <v>100</v>
      </c>
      <c r="W88" s="365">
        <f t="shared" si="209"/>
        <v>0</v>
      </c>
      <c r="X88" s="366">
        <f t="shared" si="209"/>
        <v>0</v>
      </c>
      <c r="Y88" s="366">
        <f t="shared" si="209"/>
        <v>0</v>
      </c>
      <c r="Z88" s="366">
        <f t="shared" si="209"/>
        <v>0</v>
      </c>
      <c r="AA88" s="1103">
        <f t="shared" si="209"/>
        <v>0</v>
      </c>
      <c r="AB88" s="364">
        <f t="shared" si="209"/>
        <v>0</v>
      </c>
      <c r="AC88" s="366">
        <f t="shared" si="209"/>
        <v>0</v>
      </c>
      <c r="AD88" s="366">
        <f t="shared" si="209"/>
        <v>0</v>
      </c>
      <c r="AE88" s="366">
        <f t="shared" si="209"/>
        <v>0</v>
      </c>
      <c r="AF88" s="590">
        <f t="shared" si="209"/>
        <v>0</v>
      </c>
      <c r="AG88" s="332">
        <f t="shared" si="209"/>
        <v>0</v>
      </c>
      <c r="AH88" s="333"/>
      <c r="AI88" s="333"/>
      <c r="AJ88" s="333"/>
      <c r="AK88" s="333"/>
      <c r="AL88" s="906">
        <f t="shared" ref="AL88:AQ88" si="210">AK88+AL87-AL85</f>
        <v>0</v>
      </c>
      <c r="AM88" s="906">
        <f t="shared" si="210"/>
        <v>0</v>
      </c>
      <c r="AN88" s="907">
        <f t="shared" si="210"/>
        <v>0</v>
      </c>
      <c r="AO88" s="908">
        <f t="shared" si="210"/>
        <v>0</v>
      </c>
      <c r="AP88" s="907">
        <f t="shared" si="210"/>
        <v>0</v>
      </c>
      <c r="AQ88" s="909">
        <f t="shared" si="210"/>
        <v>0</v>
      </c>
      <c r="AR88" s="906"/>
      <c r="AS88" s="906"/>
      <c r="AT88" s="906"/>
      <c r="AU88" s="906"/>
      <c r="AV88" s="906"/>
      <c r="AW88" s="906"/>
      <c r="AX88" s="906"/>
      <c r="AY88" s="906"/>
      <c r="AZ88" s="907"/>
      <c r="BA88" s="1298"/>
      <c r="BB88" s="384"/>
      <c r="BC88" s="877"/>
      <c r="BD88" s="853"/>
    </row>
    <row r="89" spans="1:65" ht="26.25" customHeight="1">
      <c r="A89" s="2447"/>
      <c r="B89" s="2448"/>
      <c r="C89" s="2454" t="s">
        <v>197</v>
      </c>
      <c r="D89" s="2455"/>
      <c r="E89" s="2456"/>
      <c r="F89" s="2457"/>
      <c r="G89" s="2455"/>
      <c r="H89" s="1715">
        <f t="shared" ref="H89:Z89" si="211">I84</f>
        <v>0</v>
      </c>
      <c r="I89" s="1910">
        <f t="shared" si="211"/>
        <v>0</v>
      </c>
      <c r="J89" s="309">
        <f t="shared" si="211"/>
        <v>100</v>
      </c>
      <c r="K89" s="308">
        <f t="shared" si="211"/>
        <v>100</v>
      </c>
      <c r="L89" s="236">
        <f t="shared" si="211"/>
        <v>0</v>
      </c>
      <c r="M89" s="350">
        <f t="shared" si="211"/>
        <v>0</v>
      </c>
      <c r="N89" s="236">
        <f t="shared" si="211"/>
        <v>0</v>
      </c>
      <c r="O89" s="238">
        <f t="shared" si="211"/>
        <v>0</v>
      </c>
      <c r="P89" s="238">
        <f t="shared" si="211"/>
        <v>0</v>
      </c>
      <c r="Q89" s="1116">
        <f t="shared" si="211"/>
        <v>0</v>
      </c>
      <c r="R89" s="235">
        <f t="shared" si="211"/>
        <v>0</v>
      </c>
      <c r="S89" s="238">
        <f t="shared" si="211"/>
        <v>0</v>
      </c>
      <c r="T89" s="238">
        <f t="shared" si="211"/>
        <v>0</v>
      </c>
      <c r="U89" s="238">
        <f t="shared" si="211"/>
        <v>0</v>
      </c>
      <c r="V89" s="350">
        <f t="shared" si="211"/>
        <v>0</v>
      </c>
      <c r="W89" s="237">
        <f t="shared" si="211"/>
        <v>0</v>
      </c>
      <c r="X89" s="238">
        <f t="shared" si="211"/>
        <v>100</v>
      </c>
      <c r="Y89" s="238">
        <f t="shared" si="211"/>
        <v>0</v>
      </c>
      <c r="Z89" s="238">
        <f t="shared" si="211"/>
        <v>0</v>
      </c>
      <c r="AA89" s="1116">
        <f>AB84</f>
        <v>0</v>
      </c>
      <c r="AB89" s="235">
        <f t="shared" ref="AB89:AT89" si="212">AC84</f>
        <v>0</v>
      </c>
      <c r="AC89" s="238">
        <f t="shared" si="212"/>
        <v>0</v>
      </c>
      <c r="AD89" s="238">
        <f t="shared" si="212"/>
        <v>0</v>
      </c>
      <c r="AE89" s="238">
        <f t="shared" si="212"/>
        <v>0</v>
      </c>
      <c r="AF89" s="350">
        <f t="shared" si="212"/>
        <v>0</v>
      </c>
      <c r="AG89" s="365">
        <f t="shared" si="212"/>
        <v>0</v>
      </c>
      <c r="AH89" s="366">
        <f t="shared" si="212"/>
        <v>0</v>
      </c>
      <c r="AI89" s="366">
        <f t="shared" si="212"/>
        <v>0</v>
      </c>
      <c r="AJ89" s="366">
        <f t="shared" si="212"/>
        <v>0</v>
      </c>
      <c r="AK89" s="366">
        <f t="shared" si="212"/>
        <v>0</v>
      </c>
      <c r="AL89" s="359">
        <f t="shared" si="212"/>
        <v>0</v>
      </c>
      <c r="AM89" s="359">
        <f t="shared" si="212"/>
        <v>0</v>
      </c>
      <c r="AN89" s="358">
        <f t="shared" si="212"/>
        <v>0</v>
      </c>
      <c r="AO89" s="361">
        <f t="shared" si="212"/>
        <v>0</v>
      </c>
      <c r="AP89" s="358">
        <f t="shared" si="212"/>
        <v>0</v>
      </c>
      <c r="AQ89" s="362">
        <f t="shared" si="212"/>
        <v>0</v>
      </c>
      <c r="AR89" s="359">
        <f t="shared" si="212"/>
        <v>0</v>
      </c>
      <c r="AS89" s="359">
        <f t="shared" si="212"/>
        <v>0</v>
      </c>
      <c r="AT89" s="359">
        <f t="shared" si="212"/>
        <v>0</v>
      </c>
      <c r="AU89" s="359"/>
      <c r="AV89" s="359"/>
      <c r="AW89" s="359"/>
      <c r="AX89" s="359"/>
      <c r="AY89" s="359"/>
      <c r="AZ89" s="358"/>
      <c r="BA89" s="1287"/>
      <c r="BB89" s="355"/>
      <c r="BC89" s="901"/>
      <c r="BD89" s="853"/>
    </row>
    <row r="90" spans="1:65" ht="26.25" customHeight="1" thickBot="1">
      <c r="A90" s="2421"/>
      <c r="B90" s="2449"/>
      <c r="C90" s="2458" t="s">
        <v>41</v>
      </c>
      <c r="D90" s="2459"/>
      <c r="E90" s="2460"/>
      <c r="F90" s="2461"/>
      <c r="G90" s="2459"/>
      <c r="H90" s="1703"/>
      <c r="I90" s="2074">
        <f t="shared" ref="I90:AG90" si="213">H90+I85-I89</f>
        <v>100</v>
      </c>
      <c r="J90" s="2084">
        <f t="shared" si="213"/>
        <v>100</v>
      </c>
      <c r="K90" s="1739">
        <f t="shared" si="213"/>
        <v>0</v>
      </c>
      <c r="L90" s="1738">
        <f t="shared" si="213"/>
        <v>0</v>
      </c>
      <c r="M90" s="1575">
        <f t="shared" si="213"/>
        <v>0</v>
      </c>
      <c r="N90" s="1738">
        <f t="shared" si="213"/>
        <v>0</v>
      </c>
      <c r="O90" s="1488">
        <f t="shared" si="213"/>
        <v>0</v>
      </c>
      <c r="P90" s="1488">
        <f t="shared" si="213"/>
        <v>0</v>
      </c>
      <c r="Q90" s="1741">
        <f t="shared" si="213"/>
        <v>0</v>
      </c>
      <c r="R90" s="1742">
        <f t="shared" si="213"/>
        <v>0</v>
      </c>
      <c r="S90" s="1488">
        <f t="shared" si="213"/>
        <v>0</v>
      </c>
      <c r="T90" s="1488">
        <f t="shared" si="213"/>
        <v>0</v>
      </c>
      <c r="U90" s="1488">
        <f t="shared" si="213"/>
        <v>0</v>
      </c>
      <c r="V90" s="1575">
        <f t="shared" si="213"/>
        <v>0</v>
      </c>
      <c r="W90" s="1737">
        <f t="shared" si="213"/>
        <v>100</v>
      </c>
      <c r="X90" s="1488">
        <f t="shared" si="213"/>
        <v>0</v>
      </c>
      <c r="Y90" s="1488">
        <f t="shared" si="213"/>
        <v>0</v>
      </c>
      <c r="Z90" s="1488">
        <f t="shared" si="213"/>
        <v>0</v>
      </c>
      <c r="AA90" s="1741">
        <f t="shared" si="213"/>
        <v>0</v>
      </c>
      <c r="AB90" s="1742">
        <f t="shared" si="213"/>
        <v>0</v>
      </c>
      <c r="AC90" s="1488">
        <f t="shared" si="213"/>
        <v>0</v>
      </c>
      <c r="AD90" s="1488">
        <f t="shared" si="213"/>
        <v>0</v>
      </c>
      <c r="AE90" s="1488">
        <f t="shared" si="213"/>
        <v>0</v>
      </c>
      <c r="AF90" s="1575">
        <f t="shared" si="213"/>
        <v>0</v>
      </c>
      <c r="AG90" s="339">
        <f t="shared" si="213"/>
        <v>0</v>
      </c>
      <c r="AH90" s="340">
        <f>AG90+AH87-AH89</f>
        <v>0</v>
      </c>
      <c r="AI90" s="340">
        <f>AH90+AI87-AI89</f>
        <v>0</v>
      </c>
      <c r="AJ90" s="340">
        <f>AI90+AJ87-AJ89</f>
        <v>0</v>
      </c>
      <c r="AK90" s="340">
        <f>AJ90+AK87-AK89</f>
        <v>0</v>
      </c>
      <c r="AL90" s="884">
        <f t="shared" ref="AL90:AQ90" si="214">AK90+AL85-AL89</f>
        <v>0</v>
      </c>
      <c r="AM90" s="884">
        <f t="shared" si="214"/>
        <v>0</v>
      </c>
      <c r="AN90" s="885">
        <f t="shared" si="214"/>
        <v>0</v>
      </c>
      <c r="AO90" s="886">
        <f t="shared" si="214"/>
        <v>0</v>
      </c>
      <c r="AP90" s="885">
        <f t="shared" si="214"/>
        <v>0</v>
      </c>
      <c r="AQ90" s="894">
        <f t="shared" si="214"/>
        <v>0</v>
      </c>
      <c r="AR90" s="884">
        <f t="shared" ref="AR90:AT90" si="215">AQ90+AR87-AR89</f>
        <v>0</v>
      </c>
      <c r="AS90" s="912">
        <f t="shared" si="215"/>
        <v>0</v>
      </c>
      <c r="AT90" s="884">
        <f t="shared" si="215"/>
        <v>0</v>
      </c>
      <c r="AU90" s="884"/>
      <c r="AV90" s="884"/>
      <c r="AW90" s="884"/>
      <c r="AX90" s="884"/>
      <c r="AY90" s="884"/>
      <c r="AZ90" s="885"/>
      <c r="BA90" s="1289"/>
      <c r="BB90" s="384">
        <f t="shared" ref="BB90:BK90" si="216">BA90+BB87-BB89</f>
        <v>0</v>
      </c>
      <c r="BC90" s="938">
        <f t="shared" si="216"/>
        <v>100</v>
      </c>
      <c r="BD90" s="853">
        <f t="shared" si="216"/>
        <v>100</v>
      </c>
      <c r="BE90" s="385">
        <f t="shared" si="216"/>
        <v>100</v>
      </c>
      <c r="BF90" s="385">
        <f t="shared" si="216"/>
        <v>100</v>
      </c>
      <c r="BG90" s="385">
        <f t="shared" si="216"/>
        <v>100</v>
      </c>
      <c r="BH90" s="385">
        <f t="shared" si="216"/>
        <v>100</v>
      </c>
      <c r="BI90" s="385">
        <f t="shared" si="216"/>
        <v>100</v>
      </c>
      <c r="BJ90" s="385">
        <f t="shared" si="216"/>
        <v>100</v>
      </c>
      <c r="BK90" s="385">
        <f t="shared" si="216"/>
        <v>100</v>
      </c>
    </row>
    <row r="91" spans="1:65" ht="26.25" hidden="1" customHeight="1">
      <c r="A91" s="2567" t="s">
        <v>198</v>
      </c>
      <c r="B91" s="2498"/>
      <c r="C91" s="2498"/>
      <c r="D91" s="2498"/>
      <c r="E91" s="2499"/>
      <c r="F91" s="2442"/>
      <c r="G91" s="856" t="s">
        <v>49</v>
      </c>
      <c r="H91" s="571"/>
      <c r="I91" s="569"/>
      <c r="J91" s="566"/>
      <c r="K91" s="482"/>
      <c r="L91" s="481"/>
      <c r="M91" s="1265"/>
      <c r="N91" s="1462"/>
      <c r="O91" s="481"/>
      <c r="P91" s="567"/>
      <c r="Q91" s="1268"/>
      <c r="R91" s="568"/>
      <c r="S91" s="570"/>
      <c r="T91" s="566"/>
      <c r="U91" s="567"/>
      <c r="V91" s="567"/>
      <c r="W91" s="1553"/>
      <c r="X91" s="568"/>
      <c r="Y91" s="570"/>
      <c r="Z91" s="568"/>
      <c r="AA91" s="567"/>
      <c r="AB91" s="567"/>
      <c r="AC91" s="425"/>
      <c r="AD91" s="570"/>
      <c r="AE91" s="568"/>
      <c r="AF91" s="567"/>
      <c r="AG91" s="570"/>
      <c r="AH91" s="425"/>
      <c r="AI91" s="566"/>
      <c r="AJ91" s="570"/>
      <c r="AK91" s="568"/>
      <c r="AL91" s="293"/>
      <c r="AM91" s="292"/>
      <c r="AN91" s="291"/>
      <c r="AO91" s="295"/>
      <c r="AP91" s="292"/>
      <c r="AQ91" s="296"/>
      <c r="AR91" s="293"/>
      <c r="AS91" s="293"/>
      <c r="AT91" s="293"/>
      <c r="AU91" s="293"/>
      <c r="AV91" s="293"/>
      <c r="AW91" s="293"/>
      <c r="AX91" s="293"/>
      <c r="AY91" s="293"/>
      <c r="AZ91" s="292"/>
      <c r="BA91" s="1283"/>
      <c r="BB91" s="289"/>
      <c r="BC91" s="934"/>
      <c r="BD91" s="853"/>
      <c r="BM91" s="385">
        <f>SUM(AB91:BH91)</f>
        <v>0</v>
      </c>
    </row>
    <row r="92" spans="1:65" ht="26.25" hidden="1" customHeight="1">
      <c r="A92" s="2500"/>
      <c r="B92" s="2501"/>
      <c r="C92" s="2501"/>
      <c r="D92" s="2501"/>
      <c r="E92" s="2502"/>
      <c r="F92" s="2443"/>
      <c r="G92" s="865" t="s">
        <v>48</v>
      </c>
      <c r="H92" s="866"/>
      <c r="I92" s="288"/>
      <c r="J92" s="287"/>
      <c r="K92" s="376"/>
      <c r="L92" s="287"/>
      <c r="M92" s="1230"/>
      <c r="N92" s="1463"/>
      <c r="O92" s="287"/>
      <c r="P92" s="298"/>
      <c r="Q92" s="298"/>
      <c r="R92" s="286"/>
      <c r="S92" s="1170"/>
      <c r="T92" s="287"/>
      <c r="U92" s="298"/>
      <c r="V92" s="298"/>
      <c r="W92" s="286"/>
      <c r="X92" s="286"/>
      <c r="Y92" s="1170"/>
      <c r="Z92" s="286"/>
      <c r="AA92" s="298"/>
      <c r="AB92" s="298"/>
      <c r="AC92" s="286"/>
      <c r="AD92" s="1170"/>
      <c r="AE92" s="286"/>
      <c r="AF92" s="298"/>
      <c r="AG92" s="1170"/>
      <c r="AH92" s="286"/>
      <c r="AI92" s="287"/>
      <c r="AJ92" s="1170"/>
      <c r="AK92" s="286"/>
      <c r="AL92" s="286"/>
      <c r="AM92" s="286"/>
      <c r="AN92" s="287"/>
      <c r="AO92" s="298"/>
      <c r="AP92" s="287"/>
      <c r="AQ92" s="288"/>
      <c r="AR92" s="286"/>
      <c r="AS92" s="286"/>
      <c r="AT92" s="286"/>
      <c r="AU92" s="286"/>
      <c r="AV92" s="286"/>
      <c r="AW92" s="487"/>
      <c r="AX92" s="487"/>
      <c r="AY92" s="487"/>
      <c r="AZ92" s="285"/>
      <c r="BA92" s="1284"/>
      <c r="BB92" s="935"/>
      <c r="BC92" s="868"/>
      <c r="BD92" s="853"/>
      <c r="BM92" s="385">
        <f>SUM(V92:BH92)</f>
        <v>0</v>
      </c>
    </row>
    <row r="93" spans="1:65" ht="26.25" hidden="1" customHeight="1">
      <c r="A93" s="2503"/>
      <c r="B93" s="2504"/>
      <c r="C93" s="2504"/>
      <c r="D93" s="2504"/>
      <c r="E93" s="2505"/>
      <c r="F93" s="2444"/>
      <c r="G93" s="869" t="s">
        <v>53</v>
      </c>
      <c r="H93" s="387"/>
      <c r="I93" s="244"/>
      <c r="J93" s="245"/>
      <c r="K93" s="247"/>
      <c r="L93" s="245"/>
      <c r="M93" s="420"/>
      <c r="N93" s="1466"/>
      <c r="O93" s="245"/>
      <c r="P93" s="247"/>
      <c r="Q93" s="247"/>
      <c r="R93" s="237"/>
      <c r="S93" s="420"/>
      <c r="T93" s="245"/>
      <c r="U93" s="247"/>
      <c r="V93" s="346"/>
      <c r="W93" s="246"/>
      <c r="X93" s="246"/>
      <c r="Y93" s="420"/>
      <c r="Z93" s="246"/>
      <c r="AA93" s="346"/>
      <c r="AB93" s="247"/>
      <c r="AC93" s="246"/>
      <c r="AD93" s="420"/>
      <c r="AE93" s="246"/>
      <c r="AF93" s="346"/>
      <c r="AG93" s="420"/>
      <c r="AH93" s="246"/>
      <c r="AI93" s="245"/>
      <c r="AJ93" s="420"/>
      <c r="AK93" s="246"/>
      <c r="AL93" s="246"/>
      <c r="AM93" s="246"/>
      <c r="AN93" s="245"/>
      <c r="AO93" s="247"/>
      <c r="AP93" s="245"/>
      <c r="AQ93" s="244"/>
      <c r="AR93" s="246"/>
      <c r="AS93" s="246"/>
      <c r="AT93" s="246"/>
      <c r="AU93" s="246"/>
      <c r="AV93" s="246"/>
      <c r="AW93" s="246"/>
      <c r="AX93" s="246"/>
      <c r="AY93" s="341"/>
      <c r="AZ93" s="343"/>
      <c r="BA93" s="1285"/>
      <c r="BB93" s="384"/>
      <c r="BC93" s="877"/>
      <c r="BD93" s="853"/>
      <c r="BM93" s="385">
        <f>SUM(U93:BG93)</f>
        <v>0</v>
      </c>
    </row>
    <row r="94" spans="1:65" ht="26.25" hidden="1" customHeight="1">
      <c r="A94" s="2445"/>
      <c r="B94" s="2446"/>
      <c r="C94" s="2451" t="s">
        <v>43</v>
      </c>
      <c r="D94" s="2451"/>
      <c r="E94" s="2452"/>
      <c r="F94" s="2453"/>
      <c r="G94" s="2451"/>
      <c r="H94" s="1117"/>
      <c r="I94" s="258"/>
      <c r="J94" s="255"/>
      <c r="K94" s="257"/>
      <c r="L94" s="255"/>
      <c r="M94" s="1171"/>
      <c r="N94" s="1465"/>
      <c r="O94" s="255"/>
      <c r="P94" s="257"/>
      <c r="Q94" s="257"/>
      <c r="R94" s="256"/>
      <c r="S94" s="1171"/>
      <c r="T94" s="255"/>
      <c r="U94" s="257"/>
      <c r="V94" s="257"/>
      <c r="W94" s="256"/>
      <c r="X94" s="256"/>
      <c r="Y94" s="1171"/>
      <c r="Z94" s="256"/>
      <c r="AA94" s="257"/>
      <c r="AB94" s="257"/>
      <c r="AC94" s="256"/>
      <c r="AD94" s="1171"/>
      <c r="AE94" s="256"/>
      <c r="AF94" s="257"/>
      <c r="AG94" s="1171"/>
      <c r="AH94" s="256"/>
      <c r="AI94" s="255"/>
      <c r="AJ94" s="1171"/>
      <c r="AK94" s="256"/>
      <c r="AL94" s="871"/>
      <c r="AM94" s="871"/>
      <c r="AN94" s="872"/>
      <c r="AO94" s="873"/>
      <c r="AP94" s="872"/>
      <c r="AQ94" s="892"/>
      <c r="AR94" s="871"/>
      <c r="AS94" s="871"/>
      <c r="AT94" s="871"/>
      <c r="AU94" s="871"/>
      <c r="AV94" s="871"/>
      <c r="AW94" s="871"/>
      <c r="AX94" s="871"/>
      <c r="AY94" s="871"/>
      <c r="AZ94" s="872"/>
      <c r="BA94" s="1295"/>
      <c r="BB94" s="936"/>
      <c r="BC94" s="937"/>
      <c r="BD94" s="853"/>
    </row>
    <row r="95" spans="1:65" ht="26.25" hidden="1" customHeight="1">
      <c r="A95" s="2447"/>
      <c r="B95" s="2448"/>
      <c r="C95" s="2454" t="s">
        <v>197</v>
      </c>
      <c r="D95" s="2455"/>
      <c r="E95" s="2456"/>
      <c r="F95" s="2447"/>
      <c r="G95" s="2533"/>
      <c r="H95" s="1103"/>
      <c r="I95" s="364"/>
      <c r="J95" s="1104"/>
      <c r="K95" s="315"/>
      <c r="L95" s="245"/>
      <c r="M95" s="420"/>
      <c r="N95" s="1466"/>
      <c r="O95" s="245"/>
      <c r="P95" s="366"/>
      <c r="Q95" s="366"/>
      <c r="R95" s="365"/>
      <c r="S95" s="590"/>
      <c r="T95" s="1104"/>
      <c r="U95" s="366"/>
      <c r="V95" s="366"/>
      <c r="W95" s="365"/>
      <c r="X95" s="365"/>
      <c r="Y95" s="590"/>
      <c r="Z95" s="365"/>
      <c r="AA95" s="366"/>
      <c r="AB95" s="366"/>
      <c r="AC95" s="365"/>
      <c r="AD95" s="590"/>
      <c r="AE95" s="365"/>
      <c r="AF95" s="366"/>
      <c r="AG95" s="590"/>
      <c r="AH95" s="365"/>
      <c r="AI95" s="1104"/>
      <c r="AJ95" s="590"/>
      <c r="AK95" s="365"/>
      <c r="AL95" s="359"/>
      <c r="AM95" s="359"/>
      <c r="AN95" s="358"/>
      <c r="AO95" s="361"/>
      <c r="AP95" s="358"/>
      <c r="AQ95" s="362"/>
      <c r="AR95" s="359"/>
      <c r="AS95" s="359"/>
      <c r="AT95" s="359"/>
      <c r="AU95" s="359"/>
      <c r="AV95" s="359"/>
      <c r="AW95" s="359"/>
      <c r="AX95" s="359"/>
      <c r="AY95" s="359"/>
      <c r="AZ95" s="358"/>
      <c r="BA95" s="1287"/>
      <c r="BB95" s="355"/>
      <c r="BC95" s="901"/>
      <c r="BD95" s="853"/>
    </row>
    <row r="96" spans="1:65" ht="26.25" hidden="1" customHeight="1" thickBot="1">
      <c r="A96" s="2421"/>
      <c r="B96" s="2449"/>
      <c r="C96" s="2458" t="s">
        <v>41</v>
      </c>
      <c r="D96" s="2459"/>
      <c r="E96" s="2460"/>
      <c r="F96" s="2461"/>
      <c r="G96" s="2459"/>
      <c r="H96" s="1107"/>
      <c r="I96" s="338"/>
      <c r="J96" s="1108"/>
      <c r="K96" s="340"/>
      <c r="L96" s="1108"/>
      <c r="M96" s="1172"/>
      <c r="N96" s="1717"/>
      <c r="O96" s="1108"/>
      <c r="P96" s="340"/>
      <c r="Q96" s="340"/>
      <c r="R96" s="339"/>
      <c r="S96" s="1172"/>
      <c r="T96" s="1108"/>
      <c r="U96" s="340"/>
      <c r="V96" s="340"/>
      <c r="W96" s="339"/>
      <c r="X96" s="339"/>
      <c r="Y96" s="1172"/>
      <c r="Z96" s="339"/>
      <c r="AA96" s="340"/>
      <c r="AB96" s="340"/>
      <c r="AC96" s="339"/>
      <c r="AD96" s="1172"/>
      <c r="AE96" s="339"/>
      <c r="AF96" s="340"/>
      <c r="AG96" s="1172"/>
      <c r="AH96" s="339"/>
      <c r="AI96" s="1108"/>
      <c r="AJ96" s="1172"/>
      <c r="AK96" s="339"/>
      <c r="AL96" s="884"/>
      <c r="AM96" s="884"/>
      <c r="AN96" s="885"/>
      <c r="AO96" s="886"/>
      <c r="AP96" s="885"/>
      <c r="AQ96" s="894"/>
      <c r="AR96" s="884"/>
      <c r="AS96" s="912"/>
      <c r="AT96" s="884"/>
      <c r="AU96" s="884"/>
      <c r="AV96" s="884"/>
      <c r="AW96" s="884"/>
      <c r="AX96" s="884"/>
      <c r="AY96" s="884"/>
      <c r="AZ96" s="885"/>
      <c r="BA96" s="1289"/>
      <c r="BB96" s="384"/>
      <c r="BC96" s="938"/>
      <c r="BD96" s="853"/>
      <c r="BL96" s="385">
        <f>BK96+BL92-BL95</f>
        <v>0</v>
      </c>
    </row>
    <row r="97" spans="1:65" ht="26.25" hidden="1" customHeight="1">
      <c r="A97" s="2558" t="s">
        <v>199</v>
      </c>
      <c r="B97" s="2568"/>
      <c r="C97" s="2568"/>
      <c r="D97" s="2568"/>
      <c r="E97" s="2569"/>
      <c r="F97" s="2480"/>
      <c r="G97" s="1253" t="s">
        <v>241</v>
      </c>
      <c r="H97" s="1801"/>
      <c r="I97" s="1830"/>
      <c r="J97" s="1256"/>
      <c r="K97" s="1257"/>
      <c r="L97" s="1256"/>
      <c r="M97" s="1254"/>
      <c r="N97" s="2050"/>
      <c r="O97" s="1256"/>
      <c r="P97" s="1257"/>
      <c r="Q97" s="1257"/>
      <c r="R97" s="1255"/>
      <c r="S97" s="1254"/>
      <c r="T97" s="1256"/>
      <c r="U97" s="1257"/>
      <c r="V97" s="1257"/>
      <c r="W97" s="1255"/>
      <c r="X97" s="1255"/>
      <c r="Y97" s="1254"/>
      <c r="Z97" s="1255"/>
      <c r="AA97" s="1257"/>
      <c r="AB97" s="1257"/>
      <c r="AC97" s="1255"/>
      <c r="AD97" s="1254"/>
      <c r="AE97" s="1255"/>
      <c r="AF97" s="1257"/>
      <c r="AG97" s="1254"/>
      <c r="AH97" s="1255"/>
      <c r="AI97" s="1256"/>
      <c r="AJ97" s="1254"/>
      <c r="AK97" s="1255"/>
      <c r="AL97" s="1258"/>
      <c r="AM97" s="1258"/>
      <c r="AN97" s="1259"/>
      <c r="AO97" s="1260"/>
      <c r="AP97" s="1259"/>
      <c r="AQ97" s="1261"/>
      <c r="AR97" s="1258"/>
      <c r="AS97" s="1258"/>
      <c r="AT97" s="1258"/>
      <c r="AU97" s="1258"/>
      <c r="AV97" s="1258"/>
      <c r="AW97" s="1258"/>
      <c r="AX97" s="1258"/>
      <c r="AY97" s="1258"/>
      <c r="AZ97" s="1259"/>
      <c r="BA97" s="1299"/>
      <c r="BB97" s="1262"/>
      <c r="BC97" s="1279"/>
      <c r="BD97" s="853"/>
    </row>
    <row r="98" spans="1:65" ht="26.25" hidden="1" customHeight="1">
      <c r="A98" s="2570"/>
      <c r="B98" s="2571"/>
      <c r="C98" s="2571"/>
      <c r="D98" s="2571"/>
      <c r="E98" s="2572"/>
      <c r="F98" s="2447"/>
      <c r="G98" s="1250" t="s">
        <v>49</v>
      </c>
      <c r="H98" s="2068"/>
      <c r="I98" s="2075"/>
      <c r="J98" s="857"/>
      <c r="K98" s="1577"/>
      <c r="L98" s="2047"/>
      <c r="M98" s="1576"/>
      <c r="N98" s="2051"/>
      <c r="O98" s="858"/>
      <c r="P98" s="859"/>
      <c r="Q98" s="859"/>
      <c r="R98" s="861"/>
      <c r="S98" s="1169"/>
      <c r="T98" s="860"/>
      <c r="U98" s="859"/>
      <c r="V98" s="859"/>
      <c r="W98" s="861"/>
      <c r="X98" s="861"/>
      <c r="Y98" s="1169"/>
      <c r="Z98" s="861"/>
      <c r="AA98" s="859"/>
      <c r="AB98" s="859"/>
      <c r="AC98" s="861"/>
      <c r="AD98" s="1169"/>
      <c r="AE98" s="861"/>
      <c r="AF98" s="859"/>
      <c r="AG98" s="1169"/>
      <c r="AH98" s="861"/>
      <c r="AI98" s="860"/>
      <c r="AJ98" s="1169"/>
      <c r="AK98" s="861"/>
      <c r="AL98" s="862"/>
      <c r="AM98" s="862"/>
      <c r="AN98" s="863"/>
      <c r="AO98" s="1251"/>
      <c r="AP98" s="863"/>
      <c r="AQ98" s="864"/>
      <c r="AR98" s="862"/>
      <c r="AS98" s="862"/>
      <c r="AT98" s="862"/>
      <c r="AU98" s="862"/>
      <c r="AV98" s="862"/>
      <c r="AW98" s="862"/>
      <c r="AX98" s="862"/>
      <c r="AY98" s="862"/>
      <c r="AZ98" s="863"/>
      <c r="BA98" s="1300"/>
      <c r="BB98" s="1252"/>
      <c r="BC98" s="934">
        <f>SUM(N98:AX98)</f>
        <v>0</v>
      </c>
      <c r="BD98" s="853"/>
      <c r="BF98" s="385">
        <f>SUM(P98:BA98)</f>
        <v>0</v>
      </c>
      <c r="BM98" s="385">
        <f>SUM(W98:BH98)</f>
        <v>0</v>
      </c>
    </row>
    <row r="99" spans="1:65" ht="26.25" hidden="1" customHeight="1">
      <c r="A99" s="2570"/>
      <c r="B99" s="2571"/>
      <c r="C99" s="2571"/>
      <c r="D99" s="2571"/>
      <c r="E99" s="2572"/>
      <c r="F99" s="2447"/>
      <c r="G99" s="865" t="s">
        <v>200</v>
      </c>
      <c r="H99" s="1705">
        <f t="shared" ref="H99:AL99" si="217">M98</f>
        <v>0</v>
      </c>
      <c r="I99" s="288">
        <f t="shared" si="217"/>
        <v>0</v>
      </c>
      <c r="J99" s="287">
        <f t="shared" si="217"/>
        <v>0</v>
      </c>
      <c r="K99" s="298">
        <f t="shared" si="217"/>
        <v>0</v>
      </c>
      <c r="L99" s="287">
        <f t="shared" si="217"/>
        <v>0</v>
      </c>
      <c r="M99" s="1170">
        <f t="shared" si="217"/>
        <v>0</v>
      </c>
      <c r="N99" s="1463">
        <f t="shared" si="217"/>
        <v>0</v>
      </c>
      <c r="O99" s="287">
        <f t="shared" si="217"/>
        <v>0</v>
      </c>
      <c r="P99" s="298">
        <f t="shared" si="217"/>
        <v>0</v>
      </c>
      <c r="Q99" s="298">
        <f t="shared" si="217"/>
        <v>0</v>
      </c>
      <c r="R99" s="286">
        <f t="shared" si="217"/>
        <v>0</v>
      </c>
      <c r="S99" s="1170">
        <f t="shared" si="217"/>
        <v>0</v>
      </c>
      <c r="T99" s="287">
        <f t="shared" si="217"/>
        <v>0</v>
      </c>
      <c r="U99" s="298">
        <f t="shared" si="217"/>
        <v>0</v>
      </c>
      <c r="V99" s="298">
        <f t="shared" si="217"/>
        <v>0</v>
      </c>
      <c r="W99" s="286">
        <f t="shared" si="217"/>
        <v>0</v>
      </c>
      <c r="X99" s="286">
        <f t="shared" si="217"/>
        <v>0</v>
      </c>
      <c r="Y99" s="1170">
        <f t="shared" si="217"/>
        <v>0</v>
      </c>
      <c r="Z99" s="286">
        <f t="shared" si="217"/>
        <v>0</v>
      </c>
      <c r="AA99" s="298">
        <f t="shared" si="217"/>
        <v>0</v>
      </c>
      <c r="AB99" s="298">
        <f t="shared" si="217"/>
        <v>0</v>
      </c>
      <c r="AC99" s="286">
        <f t="shared" si="217"/>
        <v>0</v>
      </c>
      <c r="AD99" s="1170">
        <f t="shared" si="217"/>
        <v>0</v>
      </c>
      <c r="AE99" s="286">
        <f t="shared" si="217"/>
        <v>0</v>
      </c>
      <c r="AF99" s="298">
        <f t="shared" si="217"/>
        <v>0</v>
      </c>
      <c r="AG99" s="1170">
        <f t="shared" si="217"/>
        <v>0</v>
      </c>
      <c r="AH99" s="286">
        <f t="shared" si="217"/>
        <v>0</v>
      </c>
      <c r="AI99" s="287">
        <f t="shared" si="217"/>
        <v>0</v>
      </c>
      <c r="AJ99" s="1170">
        <f t="shared" si="217"/>
        <v>0</v>
      </c>
      <c r="AK99" s="286">
        <f t="shared" si="217"/>
        <v>0</v>
      </c>
      <c r="AL99" s="286">
        <f t="shared" si="217"/>
        <v>0</v>
      </c>
      <c r="AM99" s="286"/>
      <c r="AN99" s="287"/>
      <c r="AO99" s="298"/>
      <c r="AP99" s="287"/>
      <c r="AQ99" s="288"/>
      <c r="AR99" s="487"/>
      <c r="AS99" s="487"/>
      <c r="AT99" s="487"/>
      <c r="AU99" s="487"/>
      <c r="AV99" s="487"/>
      <c r="AW99" s="487"/>
      <c r="AX99" s="487"/>
      <c r="AY99" s="487"/>
      <c r="AZ99" s="285"/>
      <c r="BA99" s="1284"/>
      <c r="BB99" s="935"/>
      <c r="BC99" s="868"/>
      <c r="BD99" s="853"/>
      <c r="BE99" s="385">
        <f>BI98</f>
        <v>0</v>
      </c>
      <c r="BF99" s="385">
        <f>SUM(K99:BE99)</f>
        <v>0</v>
      </c>
      <c r="BL99" s="385">
        <f>BP98</f>
        <v>0</v>
      </c>
      <c r="BM99" s="385">
        <f>SUM(R99:BL99)</f>
        <v>0</v>
      </c>
    </row>
    <row r="100" spans="1:65" ht="26.25" hidden="1" customHeight="1">
      <c r="A100" s="2573"/>
      <c r="B100" s="2574"/>
      <c r="C100" s="2574"/>
      <c r="D100" s="2574"/>
      <c r="E100" s="2575"/>
      <c r="F100" s="2517"/>
      <c r="G100" s="869" t="s">
        <v>53</v>
      </c>
      <c r="H100" s="349">
        <f t="shared" ref="H100:AN100" si="218">M98</f>
        <v>0</v>
      </c>
      <c r="I100" s="348">
        <f t="shared" si="218"/>
        <v>0</v>
      </c>
      <c r="J100" s="347">
        <f t="shared" si="218"/>
        <v>0</v>
      </c>
      <c r="K100" s="247">
        <f t="shared" si="218"/>
        <v>0</v>
      </c>
      <c r="L100" s="245">
        <f t="shared" si="218"/>
        <v>0</v>
      </c>
      <c r="M100" s="420">
        <f t="shared" si="218"/>
        <v>0</v>
      </c>
      <c r="N100" s="1466">
        <f t="shared" si="218"/>
        <v>0</v>
      </c>
      <c r="O100" s="245">
        <f t="shared" si="218"/>
        <v>0</v>
      </c>
      <c r="P100" s="247">
        <f t="shared" si="218"/>
        <v>0</v>
      </c>
      <c r="Q100" s="247">
        <f t="shared" si="218"/>
        <v>0</v>
      </c>
      <c r="R100" s="345">
        <f t="shared" si="218"/>
        <v>0</v>
      </c>
      <c r="S100" s="420">
        <f t="shared" si="218"/>
        <v>0</v>
      </c>
      <c r="T100" s="245">
        <f t="shared" si="218"/>
        <v>0</v>
      </c>
      <c r="U100" s="247">
        <f t="shared" si="218"/>
        <v>0</v>
      </c>
      <c r="V100" s="346">
        <f t="shared" si="218"/>
        <v>0</v>
      </c>
      <c r="W100" s="246">
        <f t="shared" si="218"/>
        <v>0</v>
      </c>
      <c r="X100" s="246">
        <f t="shared" si="218"/>
        <v>0</v>
      </c>
      <c r="Y100" s="420">
        <f t="shared" si="218"/>
        <v>0</v>
      </c>
      <c r="Z100" s="246">
        <f t="shared" si="218"/>
        <v>0</v>
      </c>
      <c r="AA100" s="346">
        <f t="shared" si="218"/>
        <v>0</v>
      </c>
      <c r="AB100" s="247">
        <f t="shared" si="218"/>
        <v>0</v>
      </c>
      <c r="AC100" s="246">
        <f t="shared" si="218"/>
        <v>0</v>
      </c>
      <c r="AD100" s="420">
        <f t="shared" si="218"/>
        <v>0</v>
      </c>
      <c r="AE100" s="246">
        <f t="shared" si="218"/>
        <v>0</v>
      </c>
      <c r="AF100" s="346">
        <f t="shared" si="218"/>
        <v>0</v>
      </c>
      <c r="AG100" s="420">
        <f t="shared" si="218"/>
        <v>0</v>
      </c>
      <c r="AH100" s="246">
        <f t="shared" si="218"/>
        <v>0</v>
      </c>
      <c r="AI100" s="245">
        <f t="shared" si="218"/>
        <v>0</v>
      </c>
      <c r="AJ100" s="420">
        <f t="shared" si="218"/>
        <v>0</v>
      </c>
      <c r="AK100" s="345">
        <f t="shared" si="218"/>
        <v>0</v>
      </c>
      <c r="AL100" s="246">
        <f t="shared" si="218"/>
        <v>0</v>
      </c>
      <c r="AM100" s="246">
        <f t="shared" si="218"/>
        <v>0</v>
      </c>
      <c r="AN100" s="245">
        <f t="shared" si="218"/>
        <v>0</v>
      </c>
      <c r="AO100" s="247">
        <f>AV98</f>
        <v>0</v>
      </c>
      <c r="AP100" s="245"/>
      <c r="AQ100" s="244"/>
      <c r="AR100" s="246"/>
      <c r="AS100" s="246"/>
      <c r="AT100" s="246"/>
      <c r="AU100" s="246"/>
      <c r="AV100" s="246"/>
      <c r="AW100" s="246"/>
      <c r="AX100" s="246"/>
      <c r="AY100" s="341"/>
      <c r="AZ100" s="343"/>
      <c r="BA100" s="1285"/>
      <c r="BB100" s="384"/>
      <c r="BC100" s="877"/>
      <c r="BD100" s="853"/>
      <c r="BF100" s="385">
        <f>SUM(K100:AZ100)</f>
        <v>0</v>
      </c>
      <c r="BM100" s="385">
        <f>SUM(R100:BG100)</f>
        <v>0</v>
      </c>
    </row>
    <row r="101" spans="1:65" ht="26.25" hidden="1" customHeight="1">
      <c r="A101" s="2445"/>
      <c r="B101" s="2446"/>
      <c r="C101" s="2450" t="s">
        <v>43</v>
      </c>
      <c r="D101" s="2451"/>
      <c r="E101" s="2452"/>
      <c r="F101" s="2453"/>
      <c r="G101" s="2451"/>
      <c r="H101" s="1117"/>
      <c r="I101" s="258">
        <f t="shared" ref="I101:BD101" si="219">H101+I100-I99</f>
        <v>0</v>
      </c>
      <c r="J101" s="255">
        <f t="shared" si="219"/>
        <v>0</v>
      </c>
      <c r="K101" s="257">
        <f t="shared" si="219"/>
        <v>0</v>
      </c>
      <c r="L101" s="255">
        <f t="shared" si="219"/>
        <v>0</v>
      </c>
      <c r="M101" s="1171">
        <f t="shared" si="219"/>
        <v>0</v>
      </c>
      <c r="N101" s="1465">
        <f t="shared" si="219"/>
        <v>0</v>
      </c>
      <c r="O101" s="255">
        <f t="shared" si="219"/>
        <v>0</v>
      </c>
      <c r="P101" s="257">
        <f t="shared" si="219"/>
        <v>0</v>
      </c>
      <c r="Q101" s="257">
        <f t="shared" si="219"/>
        <v>0</v>
      </c>
      <c r="R101" s="256">
        <f t="shared" si="219"/>
        <v>0</v>
      </c>
      <c r="S101" s="1171">
        <f t="shared" si="219"/>
        <v>0</v>
      </c>
      <c r="T101" s="255">
        <f t="shared" si="219"/>
        <v>0</v>
      </c>
      <c r="U101" s="257">
        <f t="shared" si="219"/>
        <v>0</v>
      </c>
      <c r="V101" s="257">
        <f t="shared" si="219"/>
        <v>0</v>
      </c>
      <c r="W101" s="256">
        <f t="shared" si="219"/>
        <v>0</v>
      </c>
      <c r="X101" s="256">
        <f t="shared" si="219"/>
        <v>0</v>
      </c>
      <c r="Y101" s="1171">
        <f t="shared" si="219"/>
        <v>0</v>
      </c>
      <c r="Z101" s="256">
        <f t="shared" si="219"/>
        <v>0</v>
      </c>
      <c r="AA101" s="257">
        <f t="shared" si="219"/>
        <v>0</v>
      </c>
      <c r="AB101" s="257">
        <f t="shared" si="219"/>
        <v>0</v>
      </c>
      <c r="AC101" s="256">
        <f t="shared" si="219"/>
        <v>0</v>
      </c>
      <c r="AD101" s="1171">
        <f t="shared" si="219"/>
        <v>0</v>
      </c>
      <c r="AE101" s="256">
        <f t="shared" si="219"/>
        <v>0</v>
      </c>
      <c r="AF101" s="257">
        <f t="shared" si="219"/>
        <v>0</v>
      </c>
      <c r="AG101" s="1171">
        <f t="shared" si="219"/>
        <v>0</v>
      </c>
      <c r="AH101" s="256">
        <f t="shared" si="219"/>
        <v>0</v>
      </c>
      <c r="AI101" s="255">
        <f t="shared" si="219"/>
        <v>0</v>
      </c>
      <c r="AJ101" s="1171">
        <f t="shared" si="219"/>
        <v>0</v>
      </c>
      <c r="AK101" s="256">
        <f t="shared" si="219"/>
        <v>0</v>
      </c>
      <c r="AL101" s="871">
        <f t="shared" si="219"/>
        <v>0</v>
      </c>
      <c r="AM101" s="871">
        <f t="shared" si="219"/>
        <v>0</v>
      </c>
      <c r="AN101" s="872">
        <f t="shared" si="219"/>
        <v>0</v>
      </c>
      <c r="AO101" s="873">
        <f t="shared" si="219"/>
        <v>0</v>
      </c>
      <c r="AP101" s="872">
        <f t="shared" si="219"/>
        <v>0</v>
      </c>
      <c r="AQ101" s="892">
        <f t="shared" si="219"/>
        <v>0</v>
      </c>
      <c r="AR101" s="871">
        <f t="shared" si="219"/>
        <v>0</v>
      </c>
      <c r="AS101" s="871">
        <f t="shared" si="219"/>
        <v>0</v>
      </c>
      <c r="AT101" s="871">
        <f t="shared" si="219"/>
        <v>0</v>
      </c>
      <c r="AU101" s="871"/>
      <c r="AV101" s="871"/>
      <c r="AW101" s="871"/>
      <c r="AX101" s="871"/>
      <c r="AY101" s="871"/>
      <c r="AZ101" s="872"/>
      <c r="BA101" s="1295"/>
      <c r="BB101" s="936">
        <f t="shared" si="219"/>
        <v>0</v>
      </c>
      <c r="BC101" s="937"/>
      <c r="BD101" s="853">
        <f t="shared" si="219"/>
        <v>0</v>
      </c>
      <c r="BG101" s="385">
        <f t="shared" ref="BG101:BK101" si="220">BF101+BG100-BG99</f>
        <v>0</v>
      </c>
      <c r="BH101" s="385">
        <f t="shared" si="220"/>
        <v>0</v>
      </c>
      <c r="BI101" s="385">
        <f t="shared" si="220"/>
        <v>0</v>
      </c>
      <c r="BJ101" s="385">
        <f t="shared" si="220"/>
        <v>0</v>
      </c>
      <c r="BK101" s="385">
        <f t="shared" si="220"/>
        <v>0</v>
      </c>
    </row>
    <row r="102" spans="1:65" ht="26.25" hidden="1" customHeight="1">
      <c r="A102" s="2447"/>
      <c r="B102" s="2448"/>
      <c r="C102" s="2454" t="s">
        <v>197</v>
      </c>
      <c r="D102" s="2455"/>
      <c r="E102" s="2456"/>
      <c r="F102" s="2457"/>
      <c r="G102" s="2455"/>
      <c r="H102" s="1103">
        <f>L98</f>
        <v>0</v>
      </c>
      <c r="I102" s="364">
        <f t="shared" ref="I102:AT102" si="221">M98</f>
        <v>0</v>
      </c>
      <c r="J102" s="1104">
        <f t="shared" si="221"/>
        <v>0</v>
      </c>
      <c r="K102" s="247">
        <f t="shared" si="221"/>
        <v>0</v>
      </c>
      <c r="L102" s="245">
        <f t="shared" si="221"/>
        <v>0</v>
      </c>
      <c r="M102" s="420">
        <f t="shared" si="221"/>
        <v>0</v>
      </c>
      <c r="N102" s="1466">
        <f t="shared" si="221"/>
        <v>0</v>
      </c>
      <c r="O102" s="245">
        <f t="shared" si="221"/>
        <v>0</v>
      </c>
      <c r="P102" s="366">
        <f t="shared" si="221"/>
        <v>0</v>
      </c>
      <c r="Q102" s="366">
        <f t="shared" si="221"/>
        <v>0</v>
      </c>
      <c r="R102" s="365">
        <f t="shared" si="221"/>
        <v>0</v>
      </c>
      <c r="S102" s="590">
        <f t="shared" si="221"/>
        <v>0</v>
      </c>
      <c r="T102" s="1104">
        <f t="shared" si="221"/>
        <v>0</v>
      </c>
      <c r="U102" s="366">
        <f t="shared" si="221"/>
        <v>0</v>
      </c>
      <c r="V102" s="366">
        <f t="shared" si="221"/>
        <v>0</v>
      </c>
      <c r="W102" s="365">
        <f t="shared" si="221"/>
        <v>0</v>
      </c>
      <c r="X102" s="365">
        <f t="shared" si="221"/>
        <v>0</v>
      </c>
      <c r="Y102" s="590">
        <f t="shared" si="221"/>
        <v>0</v>
      </c>
      <c r="Z102" s="365">
        <f t="shared" si="221"/>
        <v>0</v>
      </c>
      <c r="AA102" s="366">
        <f t="shared" si="221"/>
        <v>0</v>
      </c>
      <c r="AB102" s="366">
        <f t="shared" si="221"/>
        <v>0</v>
      </c>
      <c r="AC102" s="365">
        <f t="shared" si="221"/>
        <v>0</v>
      </c>
      <c r="AD102" s="590">
        <f t="shared" si="221"/>
        <v>0</v>
      </c>
      <c r="AE102" s="365">
        <f t="shared" si="221"/>
        <v>0</v>
      </c>
      <c r="AF102" s="366">
        <f t="shared" si="221"/>
        <v>0</v>
      </c>
      <c r="AG102" s="590">
        <f t="shared" si="221"/>
        <v>0</v>
      </c>
      <c r="AH102" s="365">
        <f t="shared" si="221"/>
        <v>0</v>
      </c>
      <c r="AI102" s="1104">
        <f t="shared" si="221"/>
        <v>0</v>
      </c>
      <c r="AJ102" s="590">
        <f t="shared" si="221"/>
        <v>0</v>
      </c>
      <c r="AK102" s="365">
        <f t="shared" si="221"/>
        <v>0</v>
      </c>
      <c r="AL102" s="359">
        <f t="shared" si="221"/>
        <v>0</v>
      </c>
      <c r="AM102" s="359">
        <f t="shared" si="221"/>
        <v>0</v>
      </c>
      <c r="AN102" s="358">
        <f t="shared" si="221"/>
        <v>0</v>
      </c>
      <c r="AO102" s="361">
        <f t="shared" si="221"/>
        <v>0</v>
      </c>
      <c r="AP102" s="358">
        <f t="shared" si="221"/>
        <v>0</v>
      </c>
      <c r="AQ102" s="362">
        <f t="shared" si="221"/>
        <v>0</v>
      </c>
      <c r="AR102" s="359">
        <f t="shared" si="221"/>
        <v>0</v>
      </c>
      <c r="AS102" s="359">
        <f t="shared" si="221"/>
        <v>0</v>
      </c>
      <c r="AT102" s="359">
        <f t="shared" si="221"/>
        <v>0</v>
      </c>
      <c r="AU102" s="359"/>
      <c r="AV102" s="359"/>
      <c r="AW102" s="359"/>
      <c r="AX102" s="359"/>
      <c r="AY102" s="359"/>
      <c r="AZ102" s="358"/>
      <c r="BA102" s="1287"/>
      <c r="BB102" s="355"/>
      <c r="BC102" s="901"/>
      <c r="BD102" s="853"/>
    </row>
    <row r="103" spans="1:65" ht="26.25" hidden="1" customHeight="1" thickBot="1">
      <c r="A103" s="2421"/>
      <c r="B103" s="2449"/>
      <c r="C103" s="2458" t="s">
        <v>41</v>
      </c>
      <c r="D103" s="2459"/>
      <c r="E103" s="2460"/>
      <c r="F103" s="2461"/>
      <c r="G103" s="2459"/>
      <c r="H103" s="1107">
        <f t="shared" ref="H103:BD103" si="222">G103+H99-H102</f>
        <v>0</v>
      </c>
      <c r="I103" s="338">
        <f t="shared" si="222"/>
        <v>0</v>
      </c>
      <c r="J103" s="1108">
        <f t="shared" si="222"/>
        <v>0</v>
      </c>
      <c r="K103" s="340">
        <f t="shared" si="222"/>
        <v>0</v>
      </c>
      <c r="L103" s="1108">
        <f t="shared" si="222"/>
        <v>0</v>
      </c>
      <c r="M103" s="1172">
        <f t="shared" si="222"/>
        <v>0</v>
      </c>
      <c r="N103" s="1717">
        <f t="shared" si="222"/>
        <v>0</v>
      </c>
      <c r="O103" s="1108">
        <f t="shared" si="222"/>
        <v>0</v>
      </c>
      <c r="P103" s="340">
        <f t="shared" si="222"/>
        <v>0</v>
      </c>
      <c r="Q103" s="340">
        <f t="shared" si="222"/>
        <v>0</v>
      </c>
      <c r="R103" s="339">
        <f t="shared" si="222"/>
        <v>0</v>
      </c>
      <c r="S103" s="1172">
        <f t="shared" si="222"/>
        <v>0</v>
      </c>
      <c r="T103" s="1108">
        <f t="shared" si="222"/>
        <v>0</v>
      </c>
      <c r="U103" s="340">
        <f t="shared" si="222"/>
        <v>0</v>
      </c>
      <c r="V103" s="340">
        <f t="shared" si="222"/>
        <v>0</v>
      </c>
      <c r="W103" s="339">
        <f t="shared" si="222"/>
        <v>0</v>
      </c>
      <c r="X103" s="339">
        <f t="shared" si="222"/>
        <v>0</v>
      </c>
      <c r="Y103" s="1172">
        <f t="shared" si="222"/>
        <v>0</v>
      </c>
      <c r="Z103" s="339">
        <f t="shared" si="222"/>
        <v>0</v>
      </c>
      <c r="AA103" s="340">
        <f t="shared" si="222"/>
        <v>0</v>
      </c>
      <c r="AB103" s="340">
        <f t="shared" si="222"/>
        <v>0</v>
      </c>
      <c r="AC103" s="339">
        <f t="shared" si="222"/>
        <v>0</v>
      </c>
      <c r="AD103" s="1172">
        <f t="shared" si="222"/>
        <v>0</v>
      </c>
      <c r="AE103" s="339">
        <f t="shared" si="222"/>
        <v>0</v>
      </c>
      <c r="AF103" s="340">
        <f t="shared" si="222"/>
        <v>0</v>
      </c>
      <c r="AG103" s="1172">
        <f t="shared" si="222"/>
        <v>0</v>
      </c>
      <c r="AH103" s="339">
        <f t="shared" si="222"/>
        <v>0</v>
      </c>
      <c r="AI103" s="1108">
        <f t="shared" si="222"/>
        <v>0</v>
      </c>
      <c r="AJ103" s="1172">
        <f t="shared" si="222"/>
        <v>0</v>
      </c>
      <c r="AK103" s="339">
        <f t="shared" si="222"/>
        <v>0</v>
      </c>
      <c r="AL103" s="884">
        <f t="shared" si="222"/>
        <v>0</v>
      </c>
      <c r="AM103" s="884">
        <f t="shared" si="222"/>
        <v>0</v>
      </c>
      <c r="AN103" s="885">
        <f t="shared" si="222"/>
        <v>0</v>
      </c>
      <c r="AO103" s="886">
        <f t="shared" si="222"/>
        <v>0</v>
      </c>
      <c r="AP103" s="885">
        <f t="shared" si="222"/>
        <v>0</v>
      </c>
      <c r="AQ103" s="894">
        <f t="shared" si="222"/>
        <v>0</v>
      </c>
      <c r="AR103" s="884">
        <f t="shared" si="222"/>
        <v>0</v>
      </c>
      <c r="AS103" s="912">
        <f t="shared" si="222"/>
        <v>0</v>
      </c>
      <c r="AT103" s="884">
        <f t="shared" si="222"/>
        <v>0</v>
      </c>
      <c r="AU103" s="884"/>
      <c r="AV103" s="884"/>
      <c r="AW103" s="884"/>
      <c r="AX103" s="884"/>
      <c r="AY103" s="884"/>
      <c r="AZ103" s="885"/>
      <c r="BA103" s="1289"/>
      <c r="BB103" s="384">
        <f t="shared" si="222"/>
        <v>0</v>
      </c>
      <c r="BC103" s="938"/>
      <c r="BD103" s="853">
        <f t="shared" si="222"/>
        <v>0</v>
      </c>
      <c r="BG103" s="385">
        <f t="shared" ref="BG103:BK103" si="223">BF103+BG99-BG102</f>
        <v>0</v>
      </c>
      <c r="BH103" s="385">
        <f t="shared" si="223"/>
        <v>0</v>
      </c>
      <c r="BI103" s="385">
        <f t="shared" si="223"/>
        <v>0</v>
      </c>
      <c r="BJ103" s="385">
        <f t="shared" si="223"/>
        <v>0</v>
      </c>
      <c r="BK103" s="385">
        <f t="shared" si="223"/>
        <v>0</v>
      </c>
    </row>
    <row r="104" spans="1:65" ht="26.25" hidden="1" customHeight="1">
      <c r="A104" s="2558" t="s">
        <v>201</v>
      </c>
      <c r="B104" s="2568"/>
      <c r="C104" s="2568"/>
      <c r="D104" s="2568"/>
      <c r="E104" s="2569"/>
      <c r="F104" s="2442"/>
      <c r="G104" s="856" t="s">
        <v>49</v>
      </c>
      <c r="H104" s="1713"/>
      <c r="I104" s="2072"/>
      <c r="J104" s="562"/>
      <c r="K104" s="482"/>
      <c r="L104" s="1586"/>
      <c r="M104" s="1492"/>
      <c r="N104" s="1468"/>
      <c r="O104" s="427"/>
      <c r="P104" s="567"/>
      <c r="Q104" s="567"/>
      <c r="R104" s="568"/>
      <c r="S104" s="570"/>
      <c r="T104" s="566"/>
      <c r="U104" s="567"/>
      <c r="V104" s="567"/>
      <c r="W104" s="568"/>
      <c r="X104" s="568"/>
      <c r="Y104" s="570"/>
      <c r="Z104" s="568"/>
      <c r="AA104" s="567"/>
      <c r="AB104" s="567"/>
      <c r="AC104" s="568"/>
      <c r="AD104" s="570"/>
      <c r="AE104" s="568"/>
      <c r="AF104" s="567"/>
      <c r="AG104" s="570"/>
      <c r="AH104" s="568"/>
      <c r="AI104" s="566"/>
      <c r="AJ104" s="570"/>
      <c r="AK104" s="568"/>
      <c r="AL104" s="293"/>
      <c r="AM104" s="292"/>
      <c r="AN104" s="291"/>
      <c r="AO104" s="295"/>
      <c r="AP104" s="292"/>
      <c r="AQ104" s="296"/>
      <c r="AR104" s="293"/>
      <c r="AS104" s="293"/>
      <c r="AT104" s="293"/>
      <c r="AU104" s="293"/>
      <c r="AV104" s="293"/>
      <c r="AW104" s="293"/>
      <c r="AX104" s="293"/>
      <c r="AY104" s="293"/>
      <c r="AZ104" s="292"/>
      <c r="BA104" s="1283"/>
      <c r="BB104" s="417"/>
      <c r="BC104" s="934">
        <f>SUM(L104:AW104)</f>
        <v>0</v>
      </c>
      <c r="BD104" s="853"/>
      <c r="BM104" s="385">
        <f>SUM(X104:BH104)</f>
        <v>0</v>
      </c>
    </row>
    <row r="105" spans="1:65" ht="26.25" hidden="1" customHeight="1">
      <c r="A105" s="2570"/>
      <c r="B105" s="2571"/>
      <c r="C105" s="2571"/>
      <c r="D105" s="2571"/>
      <c r="E105" s="2572"/>
      <c r="F105" s="2443"/>
      <c r="G105" s="865" t="s">
        <v>200</v>
      </c>
      <c r="H105" s="1705">
        <f t="shared" ref="H105:AP105" si="224">M104</f>
        <v>0</v>
      </c>
      <c r="I105" s="288">
        <f t="shared" si="224"/>
        <v>0</v>
      </c>
      <c r="J105" s="287">
        <f t="shared" si="224"/>
        <v>0</v>
      </c>
      <c r="K105" s="298">
        <f t="shared" si="224"/>
        <v>0</v>
      </c>
      <c r="L105" s="287">
        <f t="shared" si="224"/>
        <v>0</v>
      </c>
      <c r="M105" s="1170">
        <f t="shared" si="224"/>
        <v>0</v>
      </c>
      <c r="N105" s="1463">
        <f t="shared" si="224"/>
        <v>0</v>
      </c>
      <c r="O105" s="287">
        <f t="shared" si="224"/>
        <v>0</v>
      </c>
      <c r="P105" s="298">
        <f t="shared" si="224"/>
        <v>0</v>
      </c>
      <c r="Q105" s="298">
        <f t="shared" si="224"/>
        <v>0</v>
      </c>
      <c r="R105" s="286">
        <f t="shared" si="224"/>
        <v>0</v>
      </c>
      <c r="S105" s="1170">
        <f t="shared" si="224"/>
        <v>0</v>
      </c>
      <c r="T105" s="287">
        <f t="shared" si="224"/>
        <v>0</v>
      </c>
      <c r="U105" s="298">
        <f t="shared" si="224"/>
        <v>0</v>
      </c>
      <c r="V105" s="298">
        <f t="shared" si="224"/>
        <v>0</v>
      </c>
      <c r="W105" s="286">
        <f t="shared" si="224"/>
        <v>0</v>
      </c>
      <c r="X105" s="286">
        <f t="shared" si="224"/>
        <v>0</v>
      </c>
      <c r="Y105" s="1170">
        <f t="shared" si="224"/>
        <v>0</v>
      </c>
      <c r="Z105" s="286">
        <f t="shared" si="224"/>
        <v>0</v>
      </c>
      <c r="AA105" s="298">
        <f t="shared" si="224"/>
        <v>0</v>
      </c>
      <c r="AB105" s="298">
        <f t="shared" si="224"/>
        <v>0</v>
      </c>
      <c r="AC105" s="286">
        <f t="shared" si="224"/>
        <v>0</v>
      </c>
      <c r="AD105" s="1170">
        <f t="shared" si="224"/>
        <v>0</v>
      </c>
      <c r="AE105" s="286">
        <f t="shared" si="224"/>
        <v>0</v>
      </c>
      <c r="AF105" s="298">
        <f t="shared" si="224"/>
        <v>0</v>
      </c>
      <c r="AG105" s="1170">
        <f t="shared" si="224"/>
        <v>0</v>
      </c>
      <c r="AH105" s="286">
        <f t="shared" si="224"/>
        <v>0</v>
      </c>
      <c r="AI105" s="287">
        <f t="shared" si="224"/>
        <v>0</v>
      </c>
      <c r="AJ105" s="1170">
        <f t="shared" si="224"/>
        <v>0</v>
      </c>
      <c r="AK105" s="286">
        <f t="shared" si="224"/>
        <v>0</v>
      </c>
      <c r="AL105" s="286">
        <f t="shared" si="224"/>
        <v>0</v>
      </c>
      <c r="AM105" s="286">
        <f t="shared" si="224"/>
        <v>0</v>
      </c>
      <c r="AN105" s="287">
        <f t="shared" si="224"/>
        <v>0</v>
      </c>
      <c r="AO105" s="298">
        <f t="shared" si="224"/>
        <v>0</v>
      </c>
      <c r="AP105" s="285">
        <f t="shared" si="224"/>
        <v>0</v>
      </c>
      <c r="AQ105" s="284"/>
      <c r="AR105" s="487"/>
      <c r="AS105" s="487"/>
      <c r="AT105" s="487"/>
      <c r="AU105" s="487"/>
      <c r="AV105" s="487"/>
      <c r="AW105" s="487"/>
      <c r="AX105" s="487"/>
      <c r="AY105" s="487"/>
      <c r="AZ105" s="285"/>
      <c r="BA105" s="1284"/>
      <c r="BB105" s="935"/>
      <c r="BC105" s="868">
        <f>SUM(H105:AW105)</f>
        <v>0</v>
      </c>
      <c r="BD105" s="853"/>
      <c r="BL105" s="385">
        <f>BP104</f>
        <v>0</v>
      </c>
      <c r="BM105" s="385">
        <f>SUM(S105:BH105)</f>
        <v>0</v>
      </c>
    </row>
    <row r="106" spans="1:65" ht="26.25" hidden="1" customHeight="1">
      <c r="A106" s="2573"/>
      <c r="B106" s="2574"/>
      <c r="C106" s="2574"/>
      <c r="D106" s="2574"/>
      <c r="E106" s="2575"/>
      <c r="F106" s="2444"/>
      <c r="G106" s="869" t="s">
        <v>53</v>
      </c>
      <c r="H106" s="387">
        <f t="shared" ref="H106:AT106" si="225">M104</f>
        <v>0</v>
      </c>
      <c r="I106" s="244">
        <f t="shared" si="225"/>
        <v>0</v>
      </c>
      <c r="J106" s="245">
        <f t="shared" si="225"/>
        <v>0</v>
      </c>
      <c r="K106" s="247">
        <f t="shared" si="225"/>
        <v>0</v>
      </c>
      <c r="L106" s="245">
        <f t="shared" si="225"/>
        <v>0</v>
      </c>
      <c r="M106" s="420">
        <f t="shared" si="225"/>
        <v>0</v>
      </c>
      <c r="N106" s="1466">
        <f t="shared" si="225"/>
        <v>0</v>
      </c>
      <c r="O106" s="245">
        <f t="shared" si="225"/>
        <v>0</v>
      </c>
      <c r="P106" s="247">
        <f t="shared" si="225"/>
        <v>0</v>
      </c>
      <c r="Q106" s="247">
        <f t="shared" si="225"/>
        <v>0</v>
      </c>
      <c r="R106" s="246">
        <f t="shared" si="225"/>
        <v>0</v>
      </c>
      <c r="S106" s="420">
        <f t="shared" si="225"/>
        <v>0</v>
      </c>
      <c r="T106" s="245">
        <f t="shared" si="225"/>
        <v>0</v>
      </c>
      <c r="U106" s="247">
        <f t="shared" si="225"/>
        <v>0</v>
      </c>
      <c r="V106" s="247">
        <f t="shared" si="225"/>
        <v>0</v>
      </c>
      <c r="W106" s="246">
        <f t="shared" si="225"/>
        <v>0</v>
      </c>
      <c r="X106" s="246">
        <f t="shared" si="225"/>
        <v>0</v>
      </c>
      <c r="Y106" s="420">
        <f t="shared" si="225"/>
        <v>0</v>
      </c>
      <c r="Z106" s="246">
        <f t="shared" si="225"/>
        <v>0</v>
      </c>
      <c r="AA106" s="247">
        <f t="shared" si="225"/>
        <v>0</v>
      </c>
      <c r="AB106" s="247">
        <f t="shared" si="225"/>
        <v>0</v>
      </c>
      <c r="AC106" s="246">
        <f t="shared" si="225"/>
        <v>0</v>
      </c>
      <c r="AD106" s="420">
        <f t="shared" si="225"/>
        <v>0</v>
      </c>
      <c r="AE106" s="246">
        <f t="shared" si="225"/>
        <v>0</v>
      </c>
      <c r="AF106" s="247">
        <f t="shared" si="225"/>
        <v>0</v>
      </c>
      <c r="AG106" s="420">
        <f t="shared" si="225"/>
        <v>0</v>
      </c>
      <c r="AH106" s="246">
        <f t="shared" si="225"/>
        <v>0</v>
      </c>
      <c r="AI106" s="245">
        <f t="shared" si="225"/>
        <v>0</v>
      </c>
      <c r="AJ106" s="420">
        <f t="shared" si="225"/>
        <v>0</v>
      </c>
      <c r="AK106" s="246">
        <f t="shared" si="225"/>
        <v>0</v>
      </c>
      <c r="AL106" s="246">
        <f t="shared" si="225"/>
        <v>0</v>
      </c>
      <c r="AM106" s="246">
        <f t="shared" si="225"/>
        <v>0</v>
      </c>
      <c r="AN106" s="245">
        <f t="shared" si="225"/>
        <v>0</v>
      </c>
      <c r="AO106" s="247">
        <f t="shared" si="225"/>
        <v>0</v>
      </c>
      <c r="AP106" s="245">
        <f t="shared" si="225"/>
        <v>0</v>
      </c>
      <c r="AQ106" s="244">
        <f t="shared" si="225"/>
        <v>0</v>
      </c>
      <c r="AR106" s="246">
        <f t="shared" si="225"/>
        <v>0</v>
      </c>
      <c r="AS106" s="246">
        <f t="shared" si="225"/>
        <v>0</v>
      </c>
      <c r="AT106" s="246">
        <f t="shared" si="225"/>
        <v>0</v>
      </c>
      <c r="AU106" s="246"/>
      <c r="AV106" s="246"/>
      <c r="AW106" s="246"/>
      <c r="AX106" s="246"/>
      <c r="AY106" s="341"/>
      <c r="AZ106" s="343"/>
      <c r="BA106" s="1285"/>
      <c r="BB106" s="384"/>
      <c r="BC106" s="877"/>
      <c r="BD106" s="853"/>
      <c r="BM106" s="385">
        <f>SUM(R106:BG106)</f>
        <v>0</v>
      </c>
    </row>
    <row r="107" spans="1:65" ht="26.25" hidden="1" customHeight="1">
      <c r="A107" s="2445"/>
      <c r="B107" s="2446"/>
      <c r="C107" s="2450" t="s">
        <v>43</v>
      </c>
      <c r="D107" s="2451"/>
      <c r="E107" s="2452"/>
      <c r="F107" s="2453"/>
      <c r="G107" s="2451"/>
      <c r="H107" s="1117"/>
      <c r="I107" s="258">
        <f t="shared" ref="I107:BK107" si="226">H107+I106-I105</f>
        <v>0</v>
      </c>
      <c r="J107" s="255">
        <f t="shared" si="226"/>
        <v>0</v>
      </c>
      <c r="K107" s="257">
        <f t="shared" si="226"/>
        <v>0</v>
      </c>
      <c r="L107" s="255">
        <f t="shared" si="226"/>
        <v>0</v>
      </c>
      <c r="M107" s="1171">
        <f t="shared" si="226"/>
        <v>0</v>
      </c>
      <c r="N107" s="1465">
        <f t="shared" si="226"/>
        <v>0</v>
      </c>
      <c r="O107" s="255">
        <f t="shared" si="226"/>
        <v>0</v>
      </c>
      <c r="P107" s="257">
        <f t="shared" si="226"/>
        <v>0</v>
      </c>
      <c r="Q107" s="257">
        <f t="shared" si="226"/>
        <v>0</v>
      </c>
      <c r="R107" s="256">
        <f t="shared" si="226"/>
        <v>0</v>
      </c>
      <c r="S107" s="1171">
        <f t="shared" si="226"/>
        <v>0</v>
      </c>
      <c r="T107" s="255">
        <f t="shared" si="226"/>
        <v>0</v>
      </c>
      <c r="U107" s="257">
        <f t="shared" si="226"/>
        <v>0</v>
      </c>
      <c r="V107" s="257">
        <f t="shared" si="226"/>
        <v>0</v>
      </c>
      <c r="W107" s="256">
        <f t="shared" si="226"/>
        <v>0</v>
      </c>
      <c r="X107" s="256">
        <f t="shared" si="226"/>
        <v>0</v>
      </c>
      <c r="Y107" s="1171">
        <f t="shared" si="226"/>
        <v>0</v>
      </c>
      <c r="Z107" s="256">
        <f t="shared" si="226"/>
        <v>0</v>
      </c>
      <c r="AA107" s="257">
        <f t="shared" si="226"/>
        <v>0</v>
      </c>
      <c r="AB107" s="257">
        <f t="shared" si="226"/>
        <v>0</v>
      </c>
      <c r="AC107" s="256">
        <f t="shared" si="226"/>
        <v>0</v>
      </c>
      <c r="AD107" s="1171">
        <f t="shared" si="226"/>
        <v>0</v>
      </c>
      <c r="AE107" s="256">
        <f t="shared" si="226"/>
        <v>0</v>
      </c>
      <c r="AF107" s="257">
        <f t="shared" si="226"/>
        <v>0</v>
      </c>
      <c r="AG107" s="1171">
        <f t="shared" si="226"/>
        <v>0</v>
      </c>
      <c r="AH107" s="256">
        <f t="shared" si="226"/>
        <v>0</v>
      </c>
      <c r="AI107" s="255">
        <f t="shared" si="226"/>
        <v>0</v>
      </c>
      <c r="AJ107" s="1171">
        <f t="shared" si="226"/>
        <v>0</v>
      </c>
      <c r="AK107" s="256">
        <f t="shared" si="226"/>
        <v>0</v>
      </c>
      <c r="AL107" s="871">
        <f t="shared" si="226"/>
        <v>0</v>
      </c>
      <c r="AM107" s="871">
        <f t="shared" si="226"/>
        <v>0</v>
      </c>
      <c r="AN107" s="872">
        <f t="shared" si="226"/>
        <v>0</v>
      </c>
      <c r="AO107" s="873">
        <f t="shared" si="226"/>
        <v>0</v>
      </c>
      <c r="AP107" s="872">
        <f t="shared" si="226"/>
        <v>0</v>
      </c>
      <c r="AQ107" s="892">
        <f t="shared" si="226"/>
        <v>0</v>
      </c>
      <c r="AR107" s="871">
        <f t="shared" si="226"/>
        <v>0</v>
      </c>
      <c r="AS107" s="871">
        <f t="shared" si="226"/>
        <v>0</v>
      </c>
      <c r="AT107" s="871">
        <f t="shared" si="226"/>
        <v>0</v>
      </c>
      <c r="AU107" s="871"/>
      <c r="AV107" s="871"/>
      <c r="AW107" s="871"/>
      <c r="AX107" s="871"/>
      <c r="AY107" s="871"/>
      <c r="AZ107" s="872"/>
      <c r="BA107" s="1295"/>
      <c r="BB107" s="936">
        <f t="shared" si="226"/>
        <v>0</v>
      </c>
      <c r="BC107" s="937"/>
      <c r="BD107" s="853">
        <f t="shared" si="226"/>
        <v>0</v>
      </c>
      <c r="BE107" s="385">
        <f t="shared" si="226"/>
        <v>0</v>
      </c>
      <c r="BF107" s="385">
        <f t="shared" si="226"/>
        <v>0</v>
      </c>
      <c r="BG107" s="385">
        <f t="shared" si="226"/>
        <v>0</v>
      </c>
      <c r="BH107" s="385">
        <f t="shared" si="226"/>
        <v>0</v>
      </c>
      <c r="BI107" s="385">
        <f t="shared" si="226"/>
        <v>0</v>
      </c>
      <c r="BJ107" s="385">
        <f t="shared" si="226"/>
        <v>0</v>
      </c>
      <c r="BK107" s="385">
        <f t="shared" si="226"/>
        <v>0</v>
      </c>
    </row>
    <row r="108" spans="1:65" ht="26.25" hidden="1" customHeight="1">
      <c r="A108" s="2447"/>
      <c r="B108" s="2448"/>
      <c r="C108" s="2454" t="s">
        <v>197</v>
      </c>
      <c r="D108" s="2455"/>
      <c r="E108" s="2456"/>
      <c r="F108" s="2457"/>
      <c r="G108" s="2455"/>
      <c r="H108" s="1711"/>
      <c r="I108" s="364">
        <f t="shared" ref="I108:AT108" si="227">M104</f>
        <v>0</v>
      </c>
      <c r="J108" s="1104">
        <f t="shared" si="227"/>
        <v>0</v>
      </c>
      <c r="K108" s="247">
        <f t="shared" si="227"/>
        <v>0</v>
      </c>
      <c r="L108" s="245">
        <f t="shared" si="227"/>
        <v>0</v>
      </c>
      <c r="M108" s="420">
        <f t="shared" si="227"/>
        <v>0</v>
      </c>
      <c r="N108" s="1466">
        <f t="shared" si="227"/>
        <v>0</v>
      </c>
      <c r="O108" s="245">
        <f t="shared" si="227"/>
        <v>0</v>
      </c>
      <c r="P108" s="366">
        <f t="shared" si="227"/>
        <v>0</v>
      </c>
      <c r="Q108" s="366">
        <f t="shared" si="227"/>
        <v>0</v>
      </c>
      <c r="R108" s="365">
        <f t="shared" si="227"/>
        <v>0</v>
      </c>
      <c r="S108" s="590">
        <f t="shared" si="227"/>
        <v>0</v>
      </c>
      <c r="T108" s="1104">
        <f t="shared" si="227"/>
        <v>0</v>
      </c>
      <c r="U108" s="366">
        <f t="shared" si="227"/>
        <v>0</v>
      </c>
      <c r="V108" s="366">
        <f t="shared" si="227"/>
        <v>0</v>
      </c>
      <c r="W108" s="365">
        <f t="shared" si="227"/>
        <v>0</v>
      </c>
      <c r="X108" s="365">
        <f t="shared" si="227"/>
        <v>0</v>
      </c>
      <c r="Y108" s="590">
        <f t="shared" si="227"/>
        <v>0</v>
      </c>
      <c r="Z108" s="365">
        <f t="shared" si="227"/>
        <v>0</v>
      </c>
      <c r="AA108" s="366">
        <f t="shared" si="227"/>
        <v>0</v>
      </c>
      <c r="AB108" s="366">
        <f t="shared" si="227"/>
        <v>0</v>
      </c>
      <c r="AC108" s="365">
        <f t="shared" si="227"/>
        <v>0</v>
      </c>
      <c r="AD108" s="590">
        <f t="shared" si="227"/>
        <v>0</v>
      </c>
      <c r="AE108" s="365">
        <f t="shared" si="227"/>
        <v>0</v>
      </c>
      <c r="AF108" s="366">
        <f t="shared" si="227"/>
        <v>0</v>
      </c>
      <c r="AG108" s="590">
        <f t="shared" si="227"/>
        <v>0</v>
      </c>
      <c r="AH108" s="365">
        <f t="shared" si="227"/>
        <v>0</v>
      </c>
      <c r="AI108" s="1104">
        <f t="shared" si="227"/>
        <v>0</v>
      </c>
      <c r="AJ108" s="590">
        <f t="shared" si="227"/>
        <v>0</v>
      </c>
      <c r="AK108" s="365">
        <f t="shared" si="227"/>
        <v>0</v>
      </c>
      <c r="AL108" s="359">
        <f t="shared" si="227"/>
        <v>0</v>
      </c>
      <c r="AM108" s="359">
        <f t="shared" si="227"/>
        <v>0</v>
      </c>
      <c r="AN108" s="358">
        <f t="shared" si="227"/>
        <v>0</v>
      </c>
      <c r="AO108" s="361">
        <f t="shared" si="227"/>
        <v>0</v>
      </c>
      <c r="AP108" s="358">
        <f t="shared" si="227"/>
        <v>0</v>
      </c>
      <c r="AQ108" s="362">
        <f t="shared" si="227"/>
        <v>0</v>
      </c>
      <c r="AR108" s="359">
        <f t="shared" si="227"/>
        <v>0</v>
      </c>
      <c r="AS108" s="359">
        <f t="shared" si="227"/>
        <v>0</v>
      </c>
      <c r="AT108" s="359">
        <f t="shared" si="227"/>
        <v>0</v>
      </c>
      <c r="AU108" s="359"/>
      <c r="AV108" s="359"/>
      <c r="AW108" s="359"/>
      <c r="AX108" s="359"/>
      <c r="AY108" s="359"/>
      <c r="AZ108" s="358"/>
      <c r="BA108" s="1287"/>
      <c r="BB108" s="355"/>
      <c r="BC108" s="901"/>
      <c r="BD108" s="853"/>
    </row>
    <row r="109" spans="1:65" ht="26.25" hidden="1" customHeight="1" thickBot="1">
      <c r="A109" s="2421"/>
      <c r="B109" s="2449"/>
      <c r="C109" s="2458" t="s">
        <v>41</v>
      </c>
      <c r="D109" s="2459"/>
      <c r="E109" s="2460"/>
      <c r="F109" s="2461"/>
      <c r="G109" s="2459"/>
      <c r="H109" s="1708">
        <f t="shared" ref="H109:BK109" si="228">G109+H105-H108</f>
        <v>0</v>
      </c>
      <c r="I109" s="338">
        <f t="shared" si="228"/>
        <v>0</v>
      </c>
      <c r="J109" s="1108">
        <f t="shared" si="228"/>
        <v>0</v>
      </c>
      <c r="K109" s="340">
        <f t="shared" si="228"/>
        <v>0</v>
      </c>
      <c r="L109" s="1108">
        <f t="shared" si="228"/>
        <v>0</v>
      </c>
      <c r="M109" s="1172">
        <f t="shared" si="228"/>
        <v>0</v>
      </c>
      <c r="N109" s="1717">
        <f t="shared" si="228"/>
        <v>0</v>
      </c>
      <c r="O109" s="1108">
        <f t="shared" si="228"/>
        <v>0</v>
      </c>
      <c r="P109" s="340">
        <f t="shared" si="228"/>
        <v>0</v>
      </c>
      <c r="Q109" s="340">
        <f t="shared" si="228"/>
        <v>0</v>
      </c>
      <c r="R109" s="339">
        <f t="shared" si="228"/>
        <v>0</v>
      </c>
      <c r="S109" s="1172">
        <f t="shared" si="228"/>
        <v>0</v>
      </c>
      <c r="T109" s="1108">
        <f t="shared" si="228"/>
        <v>0</v>
      </c>
      <c r="U109" s="340">
        <f t="shared" si="228"/>
        <v>0</v>
      </c>
      <c r="V109" s="340">
        <f t="shared" si="228"/>
        <v>0</v>
      </c>
      <c r="W109" s="339">
        <f t="shared" si="228"/>
        <v>0</v>
      </c>
      <c r="X109" s="339">
        <f t="shared" si="228"/>
        <v>0</v>
      </c>
      <c r="Y109" s="1172">
        <f t="shared" si="228"/>
        <v>0</v>
      </c>
      <c r="Z109" s="339">
        <f t="shared" si="228"/>
        <v>0</v>
      </c>
      <c r="AA109" s="340">
        <f t="shared" si="228"/>
        <v>0</v>
      </c>
      <c r="AB109" s="340">
        <f t="shared" si="228"/>
        <v>0</v>
      </c>
      <c r="AC109" s="339">
        <f t="shared" si="228"/>
        <v>0</v>
      </c>
      <c r="AD109" s="1172">
        <f t="shared" si="228"/>
        <v>0</v>
      </c>
      <c r="AE109" s="339">
        <f t="shared" si="228"/>
        <v>0</v>
      </c>
      <c r="AF109" s="340">
        <f t="shared" si="228"/>
        <v>0</v>
      </c>
      <c r="AG109" s="1172">
        <f t="shared" si="228"/>
        <v>0</v>
      </c>
      <c r="AH109" s="339">
        <f t="shared" si="228"/>
        <v>0</v>
      </c>
      <c r="AI109" s="1108">
        <f t="shared" si="228"/>
        <v>0</v>
      </c>
      <c r="AJ109" s="1172">
        <f t="shared" si="228"/>
        <v>0</v>
      </c>
      <c r="AK109" s="339">
        <f t="shared" si="228"/>
        <v>0</v>
      </c>
      <c r="AL109" s="884">
        <f t="shared" si="228"/>
        <v>0</v>
      </c>
      <c r="AM109" s="884">
        <f t="shared" si="228"/>
        <v>0</v>
      </c>
      <c r="AN109" s="885">
        <f t="shared" si="228"/>
        <v>0</v>
      </c>
      <c r="AO109" s="886">
        <f t="shared" si="228"/>
        <v>0</v>
      </c>
      <c r="AP109" s="885">
        <f t="shared" si="228"/>
        <v>0</v>
      </c>
      <c r="AQ109" s="894">
        <f t="shared" si="228"/>
        <v>0</v>
      </c>
      <c r="AR109" s="884">
        <f t="shared" si="228"/>
        <v>0</v>
      </c>
      <c r="AS109" s="912">
        <f t="shared" si="228"/>
        <v>0</v>
      </c>
      <c r="AT109" s="884">
        <f t="shared" si="228"/>
        <v>0</v>
      </c>
      <c r="AU109" s="884"/>
      <c r="AV109" s="884"/>
      <c r="AW109" s="884"/>
      <c r="AX109" s="884"/>
      <c r="AY109" s="884"/>
      <c r="AZ109" s="885"/>
      <c r="BA109" s="1289"/>
      <c r="BB109" s="384">
        <f t="shared" si="228"/>
        <v>0</v>
      </c>
      <c r="BC109" s="938"/>
      <c r="BD109" s="853">
        <f t="shared" si="228"/>
        <v>0</v>
      </c>
      <c r="BE109" s="385">
        <f t="shared" si="228"/>
        <v>0</v>
      </c>
      <c r="BF109" s="385">
        <f t="shared" si="228"/>
        <v>0</v>
      </c>
      <c r="BG109" s="385">
        <f t="shared" si="228"/>
        <v>0</v>
      </c>
      <c r="BH109" s="385">
        <f t="shared" si="228"/>
        <v>0</v>
      </c>
      <c r="BI109" s="385">
        <f t="shared" si="228"/>
        <v>0</v>
      </c>
      <c r="BJ109" s="385">
        <f t="shared" si="228"/>
        <v>0</v>
      </c>
      <c r="BK109" s="385">
        <f t="shared" si="228"/>
        <v>0</v>
      </c>
    </row>
    <row r="110" spans="1:65" ht="26.25" hidden="1" customHeight="1">
      <c r="A110" s="2558" t="s">
        <v>202</v>
      </c>
      <c r="B110" s="2568"/>
      <c r="C110" s="2568"/>
      <c r="D110" s="2568"/>
      <c r="E110" s="2569"/>
      <c r="F110" s="2442"/>
      <c r="G110" s="856" t="s">
        <v>49</v>
      </c>
      <c r="H110" s="571"/>
      <c r="I110" s="569"/>
      <c r="J110" s="566"/>
      <c r="K110" s="483"/>
      <c r="L110" s="427"/>
      <c r="M110" s="572"/>
      <c r="N110" s="1468"/>
      <c r="O110" s="427"/>
      <c r="P110" s="567"/>
      <c r="Q110" s="567"/>
      <c r="R110" s="568"/>
      <c r="S110" s="570"/>
      <c r="T110" s="566"/>
      <c r="U110" s="567"/>
      <c r="V110" s="567"/>
      <c r="W110" s="568"/>
      <c r="X110" s="568"/>
      <c r="Y110" s="570"/>
      <c r="Z110" s="568"/>
      <c r="AA110" s="483"/>
      <c r="AB110" s="567"/>
      <c r="AC110" s="568"/>
      <c r="AD110" s="570"/>
      <c r="AE110" s="568"/>
      <c r="AF110" s="483"/>
      <c r="AG110" s="570"/>
      <c r="AH110" s="568"/>
      <c r="AI110" s="566"/>
      <c r="AJ110" s="570"/>
      <c r="AK110" s="568"/>
      <c r="AL110" s="293"/>
      <c r="AM110" s="293"/>
      <c r="AN110" s="292"/>
      <c r="AO110" s="295"/>
      <c r="AP110" s="292"/>
      <c r="AQ110" s="296"/>
      <c r="AR110" s="293"/>
      <c r="AS110" s="293"/>
      <c r="AT110" s="293"/>
      <c r="AU110" s="293"/>
      <c r="AV110" s="293"/>
      <c r="AW110" s="293"/>
      <c r="AX110" s="293"/>
      <c r="AY110" s="293"/>
      <c r="AZ110" s="292"/>
      <c r="BA110" s="1283"/>
      <c r="BB110" s="417"/>
      <c r="BC110" s="946">
        <f>SUM(L110:AW110)</f>
        <v>0</v>
      </c>
      <c r="BD110" s="853"/>
      <c r="BM110" s="385">
        <f>SUM(Z110:BL110)</f>
        <v>0</v>
      </c>
    </row>
    <row r="111" spans="1:65" ht="26.25" hidden="1" customHeight="1">
      <c r="A111" s="2570"/>
      <c r="B111" s="2571"/>
      <c r="C111" s="2571"/>
      <c r="D111" s="2571"/>
      <c r="E111" s="2572"/>
      <c r="F111" s="2443"/>
      <c r="G111" s="865" t="s">
        <v>48</v>
      </c>
      <c r="H111" s="947">
        <f t="shared" ref="H111:AK111" si="229">M110</f>
        <v>0</v>
      </c>
      <c r="I111" s="284">
        <f t="shared" si="229"/>
        <v>0</v>
      </c>
      <c r="J111" s="285">
        <f t="shared" si="229"/>
        <v>0</v>
      </c>
      <c r="K111" s="298">
        <f t="shared" si="229"/>
        <v>0</v>
      </c>
      <c r="L111" s="285">
        <f t="shared" si="229"/>
        <v>0</v>
      </c>
      <c r="M111" s="1174">
        <f t="shared" si="229"/>
        <v>0</v>
      </c>
      <c r="N111" s="1463">
        <f t="shared" si="229"/>
        <v>0</v>
      </c>
      <c r="O111" s="287">
        <f t="shared" si="229"/>
        <v>0</v>
      </c>
      <c r="P111" s="298">
        <f t="shared" si="229"/>
        <v>0</v>
      </c>
      <c r="Q111" s="488">
        <f t="shared" si="229"/>
        <v>0</v>
      </c>
      <c r="R111" s="286">
        <f t="shared" si="229"/>
        <v>0</v>
      </c>
      <c r="S111" s="1174">
        <f t="shared" si="229"/>
        <v>0</v>
      </c>
      <c r="T111" s="287">
        <f t="shared" si="229"/>
        <v>0</v>
      </c>
      <c r="U111" s="298">
        <f t="shared" si="229"/>
        <v>0</v>
      </c>
      <c r="V111" s="298">
        <f t="shared" si="229"/>
        <v>0</v>
      </c>
      <c r="W111" s="487">
        <f t="shared" si="229"/>
        <v>0</v>
      </c>
      <c r="X111" s="286">
        <f t="shared" si="229"/>
        <v>0</v>
      </c>
      <c r="Y111" s="1170">
        <f t="shared" si="229"/>
        <v>0</v>
      </c>
      <c r="Z111" s="487">
        <f t="shared" si="229"/>
        <v>0</v>
      </c>
      <c r="AA111" s="488">
        <f t="shared" si="229"/>
        <v>0</v>
      </c>
      <c r="AB111" s="488">
        <f t="shared" si="229"/>
        <v>0</v>
      </c>
      <c r="AC111" s="286">
        <f t="shared" si="229"/>
        <v>0</v>
      </c>
      <c r="AD111" s="1174">
        <f t="shared" si="229"/>
        <v>0</v>
      </c>
      <c r="AE111" s="487">
        <f t="shared" si="229"/>
        <v>0</v>
      </c>
      <c r="AF111" s="488">
        <f t="shared" si="229"/>
        <v>0</v>
      </c>
      <c r="AG111" s="1174">
        <f t="shared" si="229"/>
        <v>0</v>
      </c>
      <c r="AH111" s="286">
        <f t="shared" si="229"/>
        <v>0</v>
      </c>
      <c r="AI111" s="285">
        <f t="shared" si="229"/>
        <v>0</v>
      </c>
      <c r="AJ111" s="1174">
        <f t="shared" si="229"/>
        <v>0</v>
      </c>
      <c r="AK111" s="487">
        <f t="shared" si="229"/>
        <v>0</v>
      </c>
      <c r="AL111" s="487"/>
      <c r="AM111" s="487"/>
      <c r="AN111" s="285"/>
      <c r="AO111" s="488"/>
      <c r="AP111" s="285"/>
      <c r="AQ111" s="284"/>
      <c r="AR111" s="487"/>
      <c r="AS111" s="487"/>
      <c r="AT111" s="487"/>
      <c r="AU111" s="487"/>
      <c r="AV111" s="487"/>
      <c r="AW111" s="487"/>
      <c r="AX111" s="487"/>
      <c r="AY111" s="487"/>
      <c r="AZ111" s="285"/>
      <c r="BA111" s="1284"/>
      <c r="BB111" s="867"/>
      <c r="BC111" s="948">
        <f>SUM(H111:AW111)</f>
        <v>0</v>
      </c>
      <c r="BD111" s="853"/>
      <c r="BL111" s="385">
        <f>BP110</f>
        <v>0</v>
      </c>
      <c r="BM111" s="385">
        <f>SUM(U111:BH111)</f>
        <v>0</v>
      </c>
    </row>
    <row r="112" spans="1:65" ht="26.25" hidden="1" customHeight="1">
      <c r="A112" s="2573"/>
      <c r="B112" s="2574"/>
      <c r="C112" s="2574"/>
      <c r="D112" s="2574"/>
      <c r="E112" s="2575"/>
      <c r="F112" s="2444"/>
      <c r="G112" s="869" t="s">
        <v>53</v>
      </c>
      <c r="H112" s="1126">
        <f t="shared" ref="H112:AQ112" si="230">M110</f>
        <v>0</v>
      </c>
      <c r="I112" s="430">
        <f t="shared" si="230"/>
        <v>0</v>
      </c>
      <c r="J112" s="1127">
        <f t="shared" si="230"/>
        <v>0</v>
      </c>
      <c r="K112" s="1097">
        <f t="shared" si="230"/>
        <v>0</v>
      </c>
      <c r="L112" s="1127">
        <f t="shared" si="230"/>
        <v>0</v>
      </c>
      <c r="M112" s="1175">
        <f t="shared" si="230"/>
        <v>0</v>
      </c>
      <c r="N112" s="2052">
        <f t="shared" si="230"/>
        <v>0</v>
      </c>
      <c r="O112" s="1127">
        <f t="shared" si="230"/>
        <v>0</v>
      </c>
      <c r="P112" s="1097">
        <f t="shared" si="230"/>
        <v>0</v>
      </c>
      <c r="Q112" s="1097">
        <f t="shared" si="230"/>
        <v>0</v>
      </c>
      <c r="R112" s="1109">
        <f t="shared" si="230"/>
        <v>0</v>
      </c>
      <c r="S112" s="1175">
        <f t="shared" si="230"/>
        <v>0</v>
      </c>
      <c r="T112" s="1127">
        <f t="shared" si="230"/>
        <v>0</v>
      </c>
      <c r="U112" s="1097">
        <f t="shared" si="230"/>
        <v>0</v>
      </c>
      <c r="V112" s="1097">
        <f t="shared" si="230"/>
        <v>0</v>
      </c>
      <c r="W112" s="1109">
        <f t="shared" si="230"/>
        <v>0</v>
      </c>
      <c r="X112" s="1109">
        <f t="shared" si="230"/>
        <v>0</v>
      </c>
      <c r="Y112" s="1175">
        <f t="shared" si="230"/>
        <v>0</v>
      </c>
      <c r="Z112" s="1109">
        <f t="shared" si="230"/>
        <v>0</v>
      </c>
      <c r="AA112" s="1097">
        <f t="shared" si="230"/>
        <v>0</v>
      </c>
      <c r="AB112" s="1097">
        <f t="shared" si="230"/>
        <v>0</v>
      </c>
      <c r="AC112" s="1109">
        <f t="shared" si="230"/>
        <v>0</v>
      </c>
      <c r="AD112" s="1175">
        <f t="shared" si="230"/>
        <v>0</v>
      </c>
      <c r="AE112" s="1109">
        <f t="shared" si="230"/>
        <v>0</v>
      </c>
      <c r="AF112" s="1097">
        <f t="shared" si="230"/>
        <v>0</v>
      </c>
      <c r="AG112" s="1175">
        <f t="shared" si="230"/>
        <v>0</v>
      </c>
      <c r="AH112" s="1109">
        <f t="shared" si="230"/>
        <v>0</v>
      </c>
      <c r="AI112" s="1127">
        <f t="shared" si="230"/>
        <v>0</v>
      </c>
      <c r="AJ112" s="1175">
        <f t="shared" si="230"/>
        <v>0</v>
      </c>
      <c r="AK112" s="1109">
        <f t="shared" si="230"/>
        <v>0</v>
      </c>
      <c r="AL112" s="1109">
        <f t="shared" si="230"/>
        <v>0</v>
      </c>
      <c r="AM112" s="1109">
        <f t="shared" si="230"/>
        <v>0</v>
      </c>
      <c r="AN112" s="1127">
        <f t="shared" si="230"/>
        <v>0</v>
      </c>
      <c r="AO112" s="1097">
        <f t="shared" si="230"/>
        <v>0</v>
      </c>
      <c r="AP112" s="1127">
        <f t="shared" si="230"/>
        <v>0</v>
      </c>
      <c r="AQ112" s="430">
        <f t="shared" si="230"/>
        <v>0</v>
      </c>
      <c r="AR112" s="1109"/>
      <c r="AS112" s="1109"/>
      <c r="AT112" s="1109"/>
      <c r="AU112" s="1109"/>
      <c r="AV112" s="1109"/>
      <c r="AW112" s="1109"/>
      <c r="AX112" s="1109"/>
      <c r="AY112" s="949"/>
      <c r="AZ112" s="950"/>
      <c r="BA112" s="1301"/>
      <c r="BB112" s="951"/>
      <c r="BC112" s="952">
        <f>SUM(H112:AW112)</f>
        <v>0</v>
      </c>
      <c r="BD112" s="853"/>
      <c r="BM112" s="385">
        <f>SUM(T112:BG112)</f>
        <v>0</v>
      </c>
    </row>
    <row r="113" spans="1:65" ht="26.25" hidden="1" customHeight="1">
      <c r="A113" s="2445"/>
      <c r="B113" s="2446"/>
      <c r="C113" s="2451" t="s">
        <v>43</v>
      </c>
      <c r="D113" s="2451"/>
      <c r="E113" s="2452"/>
      <c r="F113" s="1102"/>
      <c r="G113" s="245"/>
      <c r="H113" s="387">
        <f t="shared" ref="H113:BK113" si="231">G113+H112-H111</f>
        <v>0</v>
      </c>
      <c r="I113" s="244">
        <f t="shared" si="231"/>
        <v>0</v>
      </c>
      <c r="J113" s="245">
        <f t="shared" si="231"/>
        <v>0</v>
      </c>
      <c r="K113" s="247">
        <f t="shared" si="231"/>
        <v>0</v>
      </c>
      <c r="L113" s="245">
        <f t="shared" si="231"/>
        <v>0</v>
      </c>
      <c r="M113" s="420">
        <f t="shared" si="231"/>
        <v>0</v>
      </c>
      <c r="N113" s="1466">
        <f t="shared" si="231"/>
        <v>0</v>
      </c>
      <c r="O113" s="245">
        <f t="shared" si="231"/>
        <v>0</v>
      </c>
      <c r="P113" s="247">
        <f t="shared" si="231"/>
        <v>0</v>
      </c>
      <c r="Q113" s="247">
        <f t="shared" si="231"/>
        <v>0</v>
      </c>
      <c r="R113" s="246">
        <f t="shared" si="231"/>
        <v>0</v>
      </c>
      <c r="S113" s="420">
        <f t="shared" si="231"/>
        <v>0</v>
      </c>
      <c r="T113" s="245">
        <f t="shared" si="231"/>
        <v>0</v>
      </c>
      <c r="U113" s="247">
        <f t="shared" si="231"/>
        <v>0</v>
      </c>
      <c r="V113" s="247">
        <f t="shared" si="231"/>
        <v>0</v>
      </c>
      <c r="W113" s="246">
        <f t="shared" si="231"/>
        <v>0</v>
      </c>
      <c r="X113" s="246">
        <f t="shared" si="231"/>
        <v>0</v>
      </c>
      <c r="Y113" s="420">
        <f t="shared" si="231"/>
        <v>0</v>
      </c>
      <c r="Z113" s="246">
        <f t="shared" si="231"/>
        <v>0</v>
      </c>
      <c r="AA113" s="247">
        <f t="shared" si="231"/>
        <v>0</v>
      </c>
      <c r="AB113" s="247">
        <f t="shared" si="231"/>
        <v>0</v>
      </c>
      <c r="AC113" s="246">
        <f t="shared" si="231"/>
        <v>0</v>
      </c>
      <c r="AD113" s="420">
        <f t="shared" si="231"/>
        <v>0</v>
      </c>
      <c r="AE113" s="246">
        <f t="shared" si="231"/>
        <v>0</v>
      </c>
      <c r="AF113" s="247">
        <f t="shared" si="231"/>
        <v>0</v>
      </c>
      <c r="AG113" s="420">
        <f t="shared" si="231"/>
        <v>0</v>
      </c>
      <c r="AH113" s="246">
        <f t="shared" si="231"/>
        <v>0</v>
      </c>
      <c r="AI113" s="245">
        <f t="shared" si="231"/>
        <v>0</v>
      </c>
      <c r="AJ113" s="420">
        <f t="shared" si="231"/>
        <v>0</v>
      </c>
      <c r="AK113" s="246">
        <f t="shared" si="231"/>
        <v>0</v>
      </c>
      <c r="AL113" s="341">
        <f t="shared" si="231"/>
        <v>0</v>
      </c>
      <c r="AM113" s="341">
        <f t="shared" si="231"/>
        <v>0</v>
      </c>
      <c r="AN113" s="343">
        <f t="shared" si="231"/>
        <v>0</v>
      </c>
      <c r="AO113" s="342">
        <f t="shared" si="231"/>
        <v>0</v>
      </c>
      <c r="AP113" s="343">
        <f t="shared" si="231"/>
        <v>0</v>
      </c>
      <c r="AQ113" s="344">
        <f t="shared" si="231"/>
        <v>0</v>
      </c>
      <c r="AR113" s="341">
        <f t="shared" si="231"/>
        <v>0</v>
      </c>
      <c r="AS113" s="341">
        <f t="shared" si="231"/>
        <v>0</v>
      </c>
      <c r="AT113" s="341">
        <f t="shared" si="231"/>
        <v>0</v>
      </c>
      <c r="AU113" s="341"/>
      <c r="AV113" s="341"/>
      <c r="AW113" s="341"/>
      <c r="AX113" s="341"/>
      <c r="AY113" s="341"/>
      <c r="AZ113" s="343"/>
      <c r="BA113" s="1285"/>
      <c r="BB113" s="384">
        <f t="shared" si="231"/>
        <v>0</v>
      </c>
      <c r="BC113" s="877">
        <f t="shared" si="231"/>
        <v>0</v>
      </c>
      <c r="BD113" s="853">
        <f t="shared" si="231"/>
        <v>0</v>
      </c>
      <c r="BE113" s="385">
        <f t="shared" si="231"/>
        <v>0</v>
      </c>
      <c r="BF113" s="385">
        <f t="shared" si="231"/>
        <v>0</v>
      </c>
      <c r="BG113" s="385">
        <f t="shared" si="231"/>
        <v>0</v>
      </c>
      <c r="BH113" s="385">
        <f t="shared" si="231"/>
        <v>0</v>
      </c>
      <c r="BI113" s="385">
        <f t="shared" si="231"/>
        <v>0</v>
      </c>
      <c r="BJ113" s="385">
        <f t="shared" si="231"/>
        <v>0</v>
      </c>
      <c r="BK113" s="385">
        <f t="shared" si="231"/>
        <v>0</v>
      </c>
    </row>
    <row r="114" spans="1:65" ht="26.25" hidden="1" customHeight="1">
      <c r="A114" s="2447"/>
      <c r="B114" s="2448"/>
      <c r="C114" s="2454" t="s">
        <v>203</v>
      </c>
      <c r="D114" s="2455"/>
      <c r="E114" s="2456"/>
      <c r="F114" s="1106"/>
      <c r="G114" s="1104"/>
      <c r="H114" s="1103">
        <f t="shared" ref="H114:U114" si="232">L110</f>
        <v>0</v>
      </c>
      <c r="I114" s="364">
        <f t="shared" si="232"/>
        <v>0</v>
      </c>
      <c r="J114" s="1104">
        <f t="shared" si="232"/>
        <v>0</v>
      </c>
      <c r="K114" s="366">
        <f t="shared" si="232"/>
        <v>0</v>
      </c>
      <c r="L114" s="1104">
        <f t="shared" si="232"/>
        <v>0</v>
      </c>
      <c r="M114" s="590">
        <f t="shared" si="232"/>
        <v>0</v>
      </c>
      <c r="N114" s="1718">
        <f t="shared" si="232"/>
        <v>0</v>
      </c>
      <c r="O114" s="1104">
        <f t="shared" si="232"/>
        <v>0</v>
      </c>
      <c r="P114" s="366">
        <f t="shared" si="232"/>
        <v>0</v>
      </c>
      <c r="Q114" s="366">
        <f t="shared" si="232"/>
        <v>0</v>
      </c>
      <c r="R114" s="365">
        <f t="shared" si="232"/>
        <v>0</v>
      </c>
      <c r="S114" s="590">
        <f t="shared" si="232"/>
        <v>0</v>
      </c>
      <c r="T114" s="1104">
        <f t="shared" si="232"/>
        <v>0</v>
      </c>
      <c r="U114" s="366">
        <f t="shared" si="232"/>
        <v>0</v>
      </c>
      <c r="V114" s="366">
        <f>Z110</f>
        <v>0</v>
      </c>
      <c r="W114" s="365">
        <f t="shared" ref="W114:AT114" si="233">AA110</f>
        <v>0</v>
      </c>
      <c r="X114" s="365">
        <f t="shared" si="233"/>
        <v>0</v>
      </c>
      <c r="Y114" s="590">
        <f t="shared" si="233"/>
        <v>0</v>
      </c>
      <c r="Z114" s="365">
        <f t="shared" si="233"/>
        <v>0</v>
      </c>
      <c r="AA114" s="366">
        <f t="shared" si="233"/>
        <v>0</v>
      </c>
      <c r="AB114" s="366">
        <f t="shared" si="233"/>
        <v>0</v>
      </c>
      <c r="AC114" s="365">
        <f t="shared" si="233"/>
        <v>0</v>
      </c>
      <c r="AD114" s="590">
        <f t="shared" si="233"/>
        <v>0</v>
      </c>
      <c r="AE114" s="365">
        <f t="shared" si="233"/>
        <v>0</v>
      </c>
      <c r="AF114" s="366">
        <f t="shared" si="233"/>
        <v>0</v>
      </c>
      <c r="AG114" s="590">
        <f t="shared" si="233"/>
        <v>0</v>
      </c>
      <c r="AH114" s="365">
        <f t="shared" si="233"/>
        <v>0</v>
      </c>
      <c r="AI114" s="1104">
        <f t="shared" si="233"/>
        <v>0</v>
      </c>
      <c r="AJ114" s="590">
        <f t="shared" si="233"/>
        <v>0</v>
      </c>
      <c r="AK114" s="365">
        <f t="shared" si="233"/>
        <v>0</v>
      </c>
      <c r="AL114" s="359">
        <f t="shared" si="233"/>
        <v>0</v>
      </c>
      <c r="AM114" s="359">
        <f t="shared" si="233"/>
        <v>0</v>
      </c>
      <c r="AN114" s="358">
        <f t="shared" si="233"/>
        <v>0</v>
      </c>
      <c r="AO114" s="361">
        <f t="shared" si="233"/>
        <v>0</v>
      </c>
      <c r="AP114" s="358">
        <f t="shared" si="233"/>
        <v>0</v>
      </c>
      <c r="AQ114" s="362">
        <f t="shared" si="233"/>
        <v>0</v>
      </c>
      <c r="AR114" s="359">
        <f t="shared" si="233"/>
        <v>0</v>
      </c>
      <c r="AS114" s="359">
        <f t="shared" si="233"/>
        <v>0</v>
      </c>
      <c r="AT114" s="359">
        <f t="shared" si="233"/>
        <v>0</v>
      </c>
      <c r="AU114" s="359"/>
      <c r="AV114" s="359"/>
      <c r="AW114" s="359"/>
      <c r="AX114" s="359"/>
      <c r="AY114" s="359"/>
      <c r="AZ114" s="358"/>
      <c r="BA114" s="1287"/>
      <c r="BB114" s="355"/>
      <c r="BC114" s="917"/>
      <c r="BD114" s="853"/>
    </row>
    <row r="115" spans="1:65" ht="26.25" hidden="1" customHeight="1" thickBot="1">
      <c r="A115" s="2421"/>
      <c r="B115" s="2449"/>
      <c r="C115" s="2458" t="s">
        <v>41</v>
      </c>
      <c r="D115" s="2459"/>
      <c r="E115" s="2460"/>
      <c r="F115" s="1100"/>
      <c r="G115" s="245"/>
      <c r="H115" s="1741">
        <f t="shared" ref="H115:BK115" si="234">G115+H111-H114</f>
        <v>0</v>
      </c>
      <c r="I115" s="244">
        <f t="shared" si="234"/>
        <v>0</v>
      </c>
      <c r="J115" s="245">
        <f t="shared" si="234"/>
        <v>0</v>
      </c>
      <c r="K115" s="1488">
        <f t="shared" si="234"/>
        <v>0</v>
      </c>
      <c r="L115" s="245">
        <f t="shared" si="234"/>
        <v>0</v>
      </c>
      <c r="M115" s="420">
        <f t="shared" si="234"/>
        <v>0</v>
      </c>
      <c r="N115" s="1740">
        <f t="shared" si="234"/>
        <v>0</v>
      </c>
      <c r="O115" s="245">
        <f t="shared" si="234"/>
        <v>0</v>
      </c>
      <c r="P115" s="247">
        <f t="shared" si="234"/>
        <v>0</v>
      </c>
      <c r="Q115" s="1488">
        <f t="shared" si="234"/>
        <v>0</v>
      </c>
      <c r="R115" s="246">
        <f t="shared" si="234"/>
        <v>0</v>
      </c>
      <c r="S115" s="1575">
        <f t="shared" si="234"/>
        <v>0</v>
      </c>
      <c r="T115" s="245">
        <f t="shared" si="234"/>
        <v>0</v>
      </c>
      <c r="U115" s="247">
        <f t="shared" si="234"/>
        <v>0</v>
      </c>
      <c r="V115" s="1488">
        <f t="shared" si="234"/>
        <v>0</v>
      </c>
      <c r="W115" s="246">
        <f t="shared" si="234"/>
        <v>0</v>
      </c>
      <c r="X115" s="246">
        <f t="shared" si="234"/>
        <v>0</v>
      </c>
      <c r="Y115" s="1575">
        <f t="shared" si="234"/>
        <v>0</v>
      </c>
      <c r="Z115" s="246">
        <f t="shared" si="234"/>
        <v>0</v>
      </c>
      <c r="AA115" s="247">
        <f t="shared" si="234"/>
        <v>0</v>
      </c>
      <c r="AB115" s="1488">
        <f t="shared" si="234"/>
        <v>0</v>
      </c>
      <c r="AC115" s="246">
        <f t="shared" si="234"/>
        <v>0</v>
      </c>
      <c r="AD115" s="1575">
        <f t="shared" si="234"/>
        <v>0</v>
      </c>
      <c r="AE115" s="246">
        <f t="shared" si="234"/>
        <v>0</v>
      </c>
      <c r="AF115" s="247">
        <f t="shared" si="234"/>
        <v>0</v>
      </c>
      <c r="AG115" s="420">
        <f t="shared" si="234"/>
        <v>0</v>
      </c>
      <c r="AH115" s="246">
        <f t="shared" si="234"/>
        <v>0</v>
      </c>
      <c r="AI115" s="245">
        <f t="shared" si="234"/>
        <v>0</v>
      </c>
      <c r="AJ115" s="1575">
        <f t="shared" si="234"/>
        <v>0</v>
      </c>
      <c r="AK115" s="246">
        <f t="shared" si="234"/>
        <v>0</v>
      </c>
      <c r="AL115" s="341">
        <f t="shared" si="234"/>
        <v>0</v>
      </c>
      <c r="AM115" s="341">
        <f t="shared" si="234"/>
        <v>0</v>
      </c>
      <c r="AN115" s="343">
        <f t="shared" si="234"/>
        <v>0</v>
      </c>
      <c r="AO115" s="342">
        <f t="shared" si="234"/>
        <v>0</v>
      </c>
      <c r="AP115" s="343">
        <f t="shared" si="234"/>
        <v>0</v>
      </c>
      <c r="AQ115" s="344">
        <f t="shared" si="234"/>
        <v>0</v>
      </c>
      <c r="AR115" s="341">
        <f t="shared" si="234"/>
        <v>0</v>
      </c>
      <c r="AS115" s="341">
        <f t="shared" si="234"/>
        <v>0</v>
      </c>
      <c r="AT115" s="341">
        <f t="shared" si="234"/>
        <v>0</v>
      </c>
      <c r="AU115" s="341"/>
      <c r="AV115" s="341"/>
      <c r="AW115" s="341"/>
      <c r="AX115" s="341"/>
      <c r="AY115" s="341"/>
      <c r="AZ115" s="343"/>
      <c r="BA115" s="1635"/>
      <c r="BB115" s="384">
        <f t="shared" si="234"/>
        <v>0</v>
      </c>
      <c r="BC115" s="953">
        <f t="shared" si="234"/>
        <v>0</v>
      </c>
      <c r="BD115" s="853">
        <f t="shared" si="234"/>
        <v>0</v>
      </c>
      <c r="BE115" s="385">
        <f t="shared" si="234"/>
        <v>0</v>
      </c>
      <c r="BF115" s="385">
        <f t="shared" si="234"/>
        <v>0</v>
      </c>
      <c r="BG115" s="385">
        <f t="shared" si="234"/>
        <v>0</v>
      </c>
      <c r="BH115" s="385">
        <f t="shared" si="234"/>
        <v>0</v>
      </c>
      <c r="BI115" s="385">
        <f t="shared" si="234"/>
        <v>0</v>
      </c>
      <c r="BJ115" s="385">
        <f t="shared" si="234"/>
        <v>0</v>
      </c>
      <c r="BK115" s="385">
        <f t="shared" si="234"/>
        <v>0</v>
      </c>
    </row>
    <row r="116" spans="1:65" ht="26.25" hidden="1" customHeight="1">
      <c r="A116" s="2576" t="s">
        <v>204</v>
      </c>
      <c r="B116" s="2577"/>
      <c r="C116" s="2577"/>
      <c r="D116" s="2577"/>
      <c r="E116" s="2578"/>
      <c r="F116" s="2442"/>
      <c r="G116" s="856" t="s">
        <v>49</v>
      </c>
      <c r="H116" s="571"/>
      <c r="I116" s="569"/>
      <c r="J116" s="566"/>
      <c r="K116" s="572"/>
      <c r="L116" s="427"/>
      <c r="M116" s="572"/>
      <c r="N116" s="425"/>
      <c r="O116" s="427"/>
      <c r="P116" s="567"/>
      <c r="Q116" s="566"/>
      <c r="R116" s="565"/>
      <c r="S116" s="954"/>
      <c r="T116" s="955"/>
      <c r="U116" s="954"/>
      <c r="V116" s="566"/>
      <c r="W116" s="569"/>
      <c r="X116" s="568"/>
      <c r="Y116" s="571"/>
      <c r="Z116" s="567"/>
      <c r="AA116" s="483"/>
      <c r="AB116" s="570"/>
      <c r="AC116" s="568"/>
      <c r="AD116" s="571"/>
      <c r="AE116" s="567"/>
      <c r="AF116" s="483"/>
      <c r="AG116" s="570"/>
      <c r="AH116" s="568"/>
      <c r="AI116" s="566"/>
      <c r="AJ116" s="570"/>
      <c r="AK116" s="568"/>
      <c r="AL116" s="293"/>
      <c r="AM116" s="293"/>
      <c r="AN116" s="292"/>
      <c r="AO116" s="295"/>
      <c r="AP116" s="292"/>
      <c r="AQ116" s="296"/>
      <c r="AR116" s="293"/>
      <c r="AS116" s="293"/>
      <c r="AT116" s="293"/>
      <c r="AU116" s="293"/>
      <c r="AV116" s="956"/>
      <c r="AW116" s="293"/>
      <c r="AX116" s="293"/>
      <c r="AY116" s="293"/>
      <c r="AZ116" s="292"/>
      <c r="BA116" s="1283"/>
      <c r="BB116" s="417"/>
      <c r="BC116" s="946"/>
      <c r="BD116" s="853"/>
      <c r="BM116" s="385">
        <f>SUM(Z116:BH116)</f>
        <v>0</v>
      </c>
    </row>
    <row r="117" spans="1:65" ht="26.25" hidden="1" customHeight="1">
      <c r="A117" s="2579"/>
      <c r="B117" s="2580"/>
      <c r="C117" s="2580"/>
      <c r="D117" s="2580"/>
      <c r="E117" s="2581"/>
      <c r="F117" s="2443"/>
      <c r="G117" s="865" t="s">
        <v>48</v>
      </c>
      <c r="H117" s="947"/>
      <c r="I117" s="284"/>
      <c r="J117" s="285"/>
      <c r="K117" s="1170"/>
      <c r="L117" s="287"/>
      <c r="M117" s="1170"/>
      <c r="N117" s="286"/>
      <c r="O117" s="287"/>
      <c r="P117" s="298"/>
      <c r="Q117" s="287"/>
      <c r="R117" s="288"/>
      <c r="S117" s="298"/>
      <c r="T117" s="287"/>
      <c r="U117" s="488"/>
      <c r="V117" s="287"/>
      <c r="W117" s="288"/>
      <c r="X117" s="286"/>
      <c r="Y117" s="866"/>
      <c r="Z117" s="298"/>
      <c r="AA117" s="298"/>
      <c r="AB117" s="1170"/>
      <c r="AC117" s="286"/>
      <c r="AD117" s="947"/>
      <c r="AE117" s="488"/>
      <c r="AF117" s="488"/>
      <c r="AG117" s="1174"/>
      <c r="AH117" s="286"/>
      <c r="AI117" s="285"/>
      <c r="AJ117" s="1174"/>
      <c r="AK117" s="487"/>
      <c r="AL117" s="487"/>
      <c r="AM117" s="487"/>
      <c r="AN117" s="285"/>
      <c r="AO117" s="488"/>
      <c r="AP117" s="285"/>
      <c r="AQ117" s="284"/>
      <c r="AR117" s="487"/>
      <c r="AS117" s="487"/>
      <c r="AT117" s="487"/>
      <c r="AU117" s="487"/>
      <c r="AV117" s="487"/>
      <c r="AW117" s="487"/>
      <c r="AX117" s="487"/>
      <c r="AY117" s="487"/>
      <c r="AZ117" s="285"/>
      <c r="BA117" s="1284"/>
      <c r="BB117" s="867"/>
      <c r="BC117" s="868"/>
      <c r="BD117" s="853"/>
      <c r="BL117" s="385">
        <f>BP116</f>
        <v>0</v>
      </c>
      <c r="BM117" s="385">
        <f>SUM(U117:BH117)</f>
        <v>0</v>
      </c>
    </row>
    <row r="118" spans="1:65" ht="26.25" hidden="1" customHeight="1">
      <c r="A118" s="2582"/>
      <c r="B118" s="2583"/>
      <c r="C118" s="2583"/>
      <c r="D118" s="2583"/>
      <c r="E118" s="2584"/>
      <c r="F118" s="2444"/>
      <c r="G118" s="869" t="s">
        <v>53</v>
      </c>
      <c r="H118" s="1126"/>
      <c r="I118" s="430"/>
      <c r="J118" s="1127"/>
      <c r="K118" s="1175"/>
      <c r="L118" s="1127"/>
      <c r="M118" s="1175"/>
      <c r="N118" s="1109"/>
      <c r="O118" s="1127"/>
      <c r="P118" s="1097"/>
      <c r="Q118" s="1127"/>
      <c r="R118" s="430"/>
      <c r="S118" s="1097"/>
      <c r="T118" s="1127"/>
      <c r="U118" s="1097"/>
      <c r="V118" s="1127"/>
      <c r="W118" s="430"/>
      <c r="X118" s="1109"/>
      <c r="Y118" s="1126"/>
      <c r="Z118" s="1097"/>
      <c r="AA118" s="1097"/>
      <c r="AB118" s="1175"/>
      <c r="AC118" s="1109"/>
      <c r="AD118" s="1126"/>
      <c r="AE118" s="1097"/>
      <c r="AF118" s="1097"/>
      <c r="AG118" s="1175"/>
      <c r="AH118" s="1109"/>
      <c r="AI118" s="1127"/>
      <c r="AJ118" s="1175"/>
      <c r="AK118" s="1109"/>
      <c r="AL118" s="1109"/>
      <c r="AM118" s="1109"/>
      <c r="AN118" s="1127"/>
      <c r="AO118" s="1097"/>
      <c r="AP118" s="1127"/>
      <c r="AQ118" s="430"/>
      <c r="AR118" s="1109"/>
      <c r="AS118" s="1109"/>
      <c r="AT118" s="1109"/>
      <c r="AU118" s="1109"/>
      <c r="AV118" s="1109"/>
      <c r="AW118" s="1109"/>
      <c r="AX118" s="1109"/>
      <c r="AY118" s="949"/>
      <c r="AZ118" s="950"/>
      <c r="BA118" s="1301"/>
      <c r="BB118" s="951"/>
      <c r="BC118" s="1367"/>
      <c r="BD118" s="853"/>
      <c r="BM118" s="385">
        <f>SUM(U118:BG118)</f>
        <v>0</v>
      </c>
    </row>
    <row r="119" spans="1:65" ht="26.25" hidden="1" customHeight="1">
      <c r="A119" s="2445"/>
      <c r="B119" s="2446"/>
      <c r="C119" s="2451" t="s">
        <v>43</v>
      </c>
      <c r="D119" s="2451"/>
      <c r="E119" s="2452"/>
      <c r="F119" s="1362"/>
      <c r="G119" s="245"/>
      <c r="H119" s="387"/>
      <c r="I119" s="244"/>
      <c r="J119" s="245"/>
      <c r="K119" s="420"/>
      <c r="L119" s="245"/>
      <c r="M119" s="420"/>
      <c r="N119" s="246"/>
      <c r="O119" s="245"/>
      <c r="P119" s="247"/>
      <c r="Q119" s="245"/>
      <c r="R119" s="244"/>
      <c r="S119" s="247"/>
      <c r="T119" s="245"/>
      <c r="U119" s="247"/>
      <c r="V119" s="245"/>
      <c r="W119" s="244"/>
      <c r="X119" s="246"/>
      <c r="Y119" s="387"/>
      <c r="Z119" s="247"/>
      <c r="AA119" s="247"/>
      <c r="AB119" s="420"/>
      <c r="AC119" s="246"/>
      <c r="AD119" s="387"/>
      <c r="AE119" s="247"/>
      <c r="AF119" s="247"/>
      <c r="AG119" s="420"/>
      <c r="AH119" s="246"/>
      <c r="AI119" s="245"/>
      <c r="AJ119" s="420"/>
      <c r="AK119" s="246"/>
      <c r="AL119" s="341"/>
      <c r="AM119" s="341"/>
      <c r="AN119" s="343"/>
      <c r="AO119" s="342"/>
      <c r="AP119" s="343"/>
      <c r="AQ119" s="344"/>
      <c r="AR119" s="341"/>
      <c r="AS119" s="341"/>
      <c r="AT119" s="341"/>
      <c r="AU119" s="341"/>
      <c r="AV119" s="341"/>
      <c r="AW119" s="341"/>
      <c r="AX119" s="341"/>
      <c r="AY119" s="341"/>
      <c r="AZ119" s="343"/>
      <c r="BA119" s="1285"/>
      <c r="BB119" s="384"/>
      <c r="BC119" s="877"/>
      <c r="BD119" s="853"/>
    </row>
    <row r="120" spans="1:65" ht="26.25" hidden="1" customHeight="1">
      <c r="A120" s="2447"/>
      <c r="B120" s="2448"/>
      <c r="C120" s="2454" t="s">
        <v>203</v>
      </c>
      <c r="D120" s="2455"/>
      <c r="E120" s="2456"/>
      <c r="F120" s="1106"/>
      <c r="G120" s="1104"/>
      <c r="H120" s="1103"/>
      <c r="I120" s="364"/>
      <c r="J120" s="1104"/>
      <c r="K120" s="590"/>
      <c r="L120" s="1104"/>
      <c r="M120" s="590"/>
      <c r="N120" s="365"/>
      <c r="O120" s="1104"/>
      <c r="P120" s="366"/>
      <c r="Q120" s="1104"/>
      <c r="R120" s="364"/>
      <c r="S120" s="366"/>
      <c r="T120" s="1104"/>
      <c r="U120" s="366"/>
      <c r="V120" s="1104"/>
      <c r="W120" s="364"/>
      <c r="X120" s="365"/>
      <c r="Y120" s="1103"/>
      <c r="Z120" s="366"/>
      <c r="AA120" s="366"/>
      <c r="AB120" s="590"/>
      <c r="AC120" s="365"/>
      <c r="AD120" s="1103"/>
      <c r="AE120" s="366"/>
      <c r="AF120" s="366"/>
      <c r="AG120" s="590"/>
      <c r="AH120" s="365"/>
      <c r="AI120" s="1104"/>
      <c r="AJ120" s="590"/>
      <c r="AK120" s="365"/>
      <c r="AL120" s="359"/>
      <c r="AM120" s="359"/>
      <c r="AN120" s="358"/>
      <c r="AO120" s="361"/>
      <c r="AP120" s="358"/>
      <c r="AQ120" s="362"/>
      <c r="AR120" s="359"/>
      <c r="AS120" s="359"/>
      <c r="AT120" s="359"/>
      <c r="AU120" s="359"/>
      <c r="AV120" s="359"/>
      <c r="AW120" s="359"/>
      <c r="AX120" s="359"/>
      <c r="AY120" s="359"/>
      <c r="AZ120" s="358"/>
      <c r="BA120" s="1287"/>
      <c r="BB120" s="355"/>
      <c r="BC120" s="901"/>
      <c r="BD120" s="853"/>
    </row>
    <row r="121" spans="1:65" ht="26.25" hidden="1" customHeight="1" thickBot="1">
      <c r="A121" s="2421"/>
      <c r="B121" s="2449"/>
      <c r="C121" s="2458" t="s">
        <v>41</v>
      </c>
      <c r="D121" s="2459"/>
      <c r="E121" s="2460"/>
      <c r="F121" s="1100"/>
      <c r="G121" s="245"/>
      <c r="H121" s="387"/>
      <c r="I121" s="244"/>
      <c r="J121" s="245"/>
      <c r="K121" s="1172"/>
      <c r="L121" s="245"/>
      <c r="M121" s="420"/>
      <c r="N121" s="246"/>
      <c r="O121" s="245"/>
      <c r="P121" s="247"/>
      <c r="Q121" s="245"/>
      <c r="R121" s="244"/>
      <c r="S121" s="247"/>
      <c r="T121" s="245"/>
      <c r="U121" s="247"/>
      <c r="V121" s="245"/>
      <c r="W121" s="244"/>
      <c r="X121" s="246"/>
      <c r="Y121" s="387"/>
      <c r="Z121" s="247"/>
      <c r="AA121" s="247"/>
      <c r="AB121" s="420"/>
      <c r="AC121" s="246"/>
      <c r="AD121" s="387"/>
      <c r="AE121" s="247"/>
      <c r="AF121" s="247"/>
      <c r="AG121" s="420"/>
      <c r="AH121" s="246"/>
      <c r="AI121" s="245"/>
      <c r="AJ121" s="420"/>
      <c r="AK121" s="246"/>
      <c r="AL121" s="341"/>
      <c r="AM121" s="341"/>
      <c r="AN121" s="343"/>
      <c r="AO121" s="342"/>
      <c r="AP121" s="343"/>
      <c r="AQ121" s="344"/>
      <c r="AR121" s="341"/>
      <c r="AS121" s="341"/>
      <c r="AT121" s="341"/>
      <c r="AU121" s="341"/>
      <c r="AV121" s="341"/>
      <c r="AW121" s="341"/>
      <c r="AX121" s="341"/>
      <c r="AY121" s="341"/>
      <c r="AZ121" s="343"/>
      <c r="BA121" s="1285"/>
      <c r="BB121" s="384"/>
      <c r="BC121" s="877"/>
      <c r="BD121" s="853"/>
    </row>
    <row r="122" spans="1:65" ht="26.25" hidden="1" customHeight="1">
      <c r="A122" s="2585" t="s">
        <v>205</v>
      </c>
      <c r="B122" s="2498"/>
      <c r="C122" s="2498"/>
      <c r="D122" s="2498"/>
      <c r="E122" s="2499"/>
      <c r="F122" s="2442"/>
      <c r="G122" s="856" t="s">
        <v>49</v>
      </c>
      <c r="H122" s="571"/>
      <c r="I122" s="569"/>
      <c r="J122" s="566"/>
      <c r="K122" s="572"/>
      <c r="L122" s="427"/>
      <c r="M122" s="572"/>
      <c r="N122" s="425"/>
      <c r="O122" s="427"/>
      <c r="P122" s="567"/>
      <c r="Q122" s="566"/>
      <c r="R122" s="634"/>
      <c r="S122" s="563"/>
      <c r="T122" s="566"/>
      <c r="U122" s="563"/>
      <c r="V122" s="566"/>
      <c r="W122" s="569"/>
      <c r="X122" s="568"/>
      <c r="Y122" s="571"/>
      <c r="Z122" s="567"/>
      <c r="AA122" s="483"/>
      <c r="AB122" s="570"/>
      <c r="AC122" s="568"/>
      <c r="AD122" s="571"/>
      <c r="AE122" s="567"/>
      <c r="AF122" s="483"/>
      <c r="AG122" s="570"/>
      <c r="AH122" s="568"/>
      <c r="AI122" s="566"/>
      <c r="AJ122" s="570"/>
      <c r="AK122" s="568"/>
      <c r="AL122" s="293"/>
      <c r="AM122" s="293"/>
      <c r="AN122" s="292"/>
      <c r="AO122" s="295"/>
      <c r="AP122" s="292"/>
      <c r="AQ122" s="296"/>
      <c r="AR122" s="293"/>
      <c r="AS122" s="293"/>
      <c r="AT122" s="293"/>
      <c r="AU122" s="293"/>
      <c r="AV122" s="956"/>
      <c r="AW122" s="293"/>
      <c r="AX122" s="293"/>
      <c r="AY122" s="293"/>
      <c r="AZ122" s="292"/>
      <c r="BA122" s="1283"/>
      <c r="BB122" s="417"/>
      <c r="BC122" s="946"/>
      <c r="BD122" s="853"/>
      <c r="BM122" s="385">
        <f>SUM(Z122:BH122)</f>
        <v>0</v>
      </c>
    </row>
    <row r="123" spans="1:65" ht="26.25" hidden="1" customHeight="1">
      <c r="A123" s="2500"/>
      <c r="B123" s="2501"/>
      <c r="C123" s="2501"/>
      <c r="D123" s="2501"/>
      <c r="E123" s="2502"/>
      <c r="F123" s="2443"/>
      <c r="G123" s="865" t="s">
        <v>48</v>
      </c>
      <c r="H123" s="947"/>
      <c r="I123" s="284"/>
      <c r="J123" s="285"/>
      <c r="K123" s="1170"/>
      <c r="L123" s="285"/>
      <c r="M123" s="1174"/>
      <c r="N123" s="487"/>
      <c r="O123" s="285"/>
      <c r="P123" s="488"/>
      <c r="Q123" s="287"/>
      <c r="R123" s="284"/>
      <c r="S123" s="298"/>
      <c r="T123" s="285"/>
      <c r="U123" s="488"/>
      <c r="V123" s="287"/>
      <c r="W123" s="284"/>
      <c r="X123" s="487"/>
      <c r="Y123" s="947"/>
      <c r="Z123" s="298"/>
      <c r="AA123" s="488"/>
      <c r="AB123" s="1174"/>
      <c r="AC123" s="286"/>
      <c r="AD123" s="947"/>
      <c r="AE123" s="488"/>
      <c r="AF123" s="488"/>
      <c r="AG123" s="1174"/>
      <c r="AH123" s="286"/>
      <c r="AI123" s="285"/>
      <c r="AJ123" s="1174"/>
      <c r="AK123" s="487"/>
      <c r="AL123" s="487"/>
      <c r="AM123" s="487"/>
      <c r="AN123" s="285"/>
      <c r="AO123" s="488"/>
      <c r="AP123" s="285"/>
      <c r="AQ123" s="284"/>
      <c r="AR123" s="487"/>
      <c r="AS123" s="487"/>
      <c r="AT123" s="487"/>
      <c r="AU123" s="487"/>
      <c r="AV123" s="487"/>
      <c r="AW123" s="487"/>
      <c r="AX123" s="487"/>
      <c r="AY123" s="487"/>
      <c r="AZ123" s="285"/>
      <c r="BA123" s="1284"/>
      <c r="BB123" s="867"/>
      <c r="BC123" s="868"/>
      <c r="BD123" s="853"/>
      <c r="BL123" s="385">
        <f>BP122</f>
        <v>0</v>
      </c>
      <c r="BM123" s="385">
        <f>SUM(U123:BH123)</f>
        <v>0</v>
      </c>
    </row>
    <row r="124" spans="1:65" ht="26.25" hidden="1" customHeight="1">
      <c r="A124" s="2503"/>
      <c r="B124" s="2504"/>
      <c r="C124" s="2504"/>
      <c r="D124" s="2504"/>
      <c r="E124" s="2505"/>
      <c r="F124" s="2444"/>
      <c r="G124" s="869" t="s">
        <v>53</v>
      </c>
      <c r="H124" s="1126"/>
      <c r="I124" s="430"/>
      <c r="J124" s="1127"/>
      <c r="K124" s="1175"/>
      <c r="L124" s="1127"/>
      <c r="M124" s="1175"/>
      <c r="N124" s="1109"/>
      <c r="O124" s="1127"/>
      <c r="P124" s="1097"/>
      <c r="Q124" s="1127"/>
      <c r="R124" s="430"/>
      <c r="S124" s="1097"/>
      <c r="T124" s="1127"/>
      <c r="U124" s="1097"/>
      <c r="V124" s="1127"/>
      <c r="W124" s="430"/>
      <c r="X124" s="1109"/>
      <c r="Y124" s="1126"/>
      <c r="Z124" s="1097"/>
      <c r="AA124" s="1097"/>
      <c r="AB124" s="1175"/>
      <c r="AC124" s="1109"/>
      <c r="AD124" s="1126"/>
      <c r="AE124" s="1097"/>
      <c r="AF124" s="1097"/>
      <c r="AG124" s="1175"/>
      <c r="AH124" s="1109"/>
      <c r="AI124" s="1127"/>
      <c r="AJ124" s="1175"/>
      <c r="AK124" s="1109"/>
      <c r="AL124" s="1109"/>
      <c r="AM124" s="1109"/>
      <c r="AN124" s="1127"/>
      <c r="AO124" s="1097"/>
      <c r="AP124" s="1127"/>
      <c r="AQ124" s="430"/>
      <c r="AR124" s="1109"/>
      <c r="AS124" s="1109"/>
      <c r="AT124" s="1109"/>
      <c r="AU124" s="1109"/>
      <c r="AV124" s="1109"/>
      <c r="AW124" s="1109"/>
      <c r="AX124" s="1109"/>
      <c r="AY124" s="949"/>
      <c r="AZ124" s="950"/>
      <c r="BA124" s="1301"/>
      <c r="BB124" s="951"/>
      <c r="BC124" s="877"/>
      <c r="BD124" s="853"/>
      <c r="BM124" s="385">
        <f>SUM(U124:BG124)</f>
        <v>0</v>
      </c>
    </row>
    <row r="125" spans="1:65" ht="26.25" hidden="1" customHeight="1">
      <c r="A125" s="2445"/>
      <c r="B125" s="2446"/>
      <c r="C125" s="2451" t="s">
        <v>43</v>
      </c>
      <c r="D125" s="2451"/>
      <c r="E125" s="2452"/>
      <c r="F125" s="1102"/>
      <c r="G125" s="245"/>
      <c r="H125" s="387"/>
      <c r="I125" s="244"/>
      <c r="J125" s="245"/>
      <c r="K125" s="420"/>
      <c r="L125" s="245"/>
      <c r="M125" s="420"/>
      <c r="N125" s="246"/>
      <c r="O125" s="245"/>
      <c r="P125" s="247"/>
      <c r="Q125" s="245"/>
      <c r="R125" s="244"/>
      <c r="S125" s="247"/>
      <c r="T125" s="245"/>
      <c r="U125" s="247"/>
      <c r="V125" s="245"/>
      <c r="W125" s="244"/>
      <c r="X125" s="246"/>
      <c r="Y125" s="387"/>
      <c r="Z125" s="247"/>
      <c r="AA125" s="247"/>
      <c r="AB125" s="420"/>
      <c r="AC125" s="246"/>
      <c r="AD125" s="387"/>
      <c r="AE125" s="247"/>
      <c r="AF125" s="247"/>
      <c r="AG125" s="420"/>
      <c r="AH125" s="246"/>
      <c r="AI125" s="245"/>
      <c r="AJ125" s="420"/>
      <c r="AK125" s="246"/>
      <c r="AL125" s="341"/>
      <c r="AM125" s="341"/>
      <c r="AN125" s="343"/>
      <c r="AO125" s="342"/>
      <c r="AP125" s="343"/>
      <c r="AQ125" s="344"/>
      <c r="AR125" s="341"/>
      <c r="AS125" s="341"/>
      <c r="AT125" s="341"/>
      <c r="AU125" s="341"/>
      <c r="AV125" s="341"/>
      <c r="AW125" s="341"/>
      <c r="AX125" s="341"/>
      <c r="AY125" s="341"/>
      <c r="AZ125" s="343"/>
      <c r="BA125" s="1285"/>
      <c r="BB125" s="384"/>
      <c r="BC125" s="877"/>
      <c r="BD125" s="853"/>
    </row>
    <row r="126" spans="1:65" ht="26.25" hidden="1" customHeight="1">
      <c r="A126" s="2447"/>
      <c r="B126" s="2448"/>
      <c r="C126" s="2454" t="s">
        <v>203</v>
      </c>
      <c r="D126" s="2455"/>
      <c r="E126" s="2456"/>
      <c r="F126" s="1106"/>
      <c r="G126" s="1104"/>
      <c r="H126" s="1103"/>
      <c r="I126" s="364"/>
      <c r="J126" s="1104"/>
      <c r="K126" s="590"/>
      <c r="L126" s="1104"/>
      <c r="M126" s="590"/>
      <c r="N126" s="365"/>
      <c r="O126" s="1104"/>
      <c r="P126" s="366"/>
      <c r="Q126" s="1104"/>
      <c r="R126" s="364"/>
      <c r="S126" s="366"/>
      <c r="T126" s="1104"/>
      <c r="U126" s="366"/>
      <c r="V126" s="1104"/>
      <c r="W126" s="364"/>
      <c r="X126" s="365"/>
      <c r="Y126" s="1103"/>
      <c r="Z126" s="366"/>
      <c r="AA126" s="366"/>
      <c r="AB126" s="590"/>
      <c r="AC126" s="365"/>
      <c r="AD126" s="1103"/>
      <c r="AE126" s="366"/>
      <c r="AF126" s="366"/>
      <c r="AG126" s="590"/>
      <c r="AH126" s="365"/>
      <c r="AI126" s="1104"/>
      <c r="AJ126" s="590"/>
      <c r="AK126" s="365"/>
      <c r="AL126" s="359"/>
      <c r="AM126" s="359"/>
      <c r="AN126" s="358"/>
      <c r="AO126" s="361"/>
      <c r="AP126" s="358"/>
      <c r="AQ126" s="362"/>
      <c r="AR126" s="359"/>
      <c r="AS126" s="359"/>
      <c r="AT126" s="359"/>
      <c r="AU126" s="359"/>
      <c r="AV126" s="359"/>
      <c r="AW126" s="359"/>
      <c r="AX126" s="359"/>
      <c r="AY126" s="359"/>
      <c r="AZ126" s="358"/>
      <c r="BA126" s="1287"/>
      <c r="BB126" s="355"/>
      <c r="BC126" s="901"/>
      <c r="BD126" s="853"/>
    </row>
    <row r="127" spans="1:65" ht="26.25" hidden="1" customHeight="1" thickBot="1">
      <c r="A127" s="2421"/>
      <c r="B127" s="2449"/>
      <c r="C127" s="2458" t="s">
        <v>41</v>
      </c>
      <c r="D127" s="2459"/>
      <c r="E127" s="2460"/>
      <c r="F127" s="1100"/>
      <c r="G127" s="245"/>
      <c r="H127" s="387"/>
      <c r="I127" s="244"/>
      <c r="J127" s="245"/>
      <c r="K127" s="1172"/>
      <c r="L127" s="245"/>
      <c r="M127" s="420"/>
      <c r="N127" s="246"/>
      <c r="O127" s="245"/>
      <c r="P127" s="247"/>
      <c r="Q127" s="245"/>
      <c r="R127" s="244"/>
      <c r="S127" s="247"/>
      <c r="T127" s="245"/>
      <c r="U127" s="247"/>
      <c r="V127" s="245"/>
      <c r="W127" s="244"/>
      <c r="X127" s="246"/>
      <c r="Y127" s="387"/>
      <c r="Z127" s="247"/>
      <c r="AA127" s="247"/>
      <c r="AB127" s="420"/>
      <c r="AC127" s="246"/>
      <c r="AD127" s="387"/>
      <c r="AE127" s="247"/>
      <c r="AF127" s="247"/>
      <c r="AG127" s="420"/>
      <c r="AH127" s="246"/>
      <c r="AI127" s="245"/>
      <c r="AJ127" s="420"/>
      <c r="AK127" s="246"/>
      <c r="AL127" s="341"/>
      <c r="AM127" s="341"/>
      <c r="AN127" s="343"/>
      <c r="AO127" s="342"/>
      <c r="AP127" s="343"/>
      <c r="AQ127" s="344"/>
      <c r="AR127" s="341"/>
      <c r="AS127" s="341"/>
      <c r="AT127" s="341"/>
      <c r="AU127" s="341"/>
      <c r="AV127" s="341"/>
      <c r="AW127" s="341"/>
      <c r="AX127" s="341"/>
      <c r="AY127" s="341"/>
      <c r="AZ127" s="343"/>
      <c r="BA127" s="1285"/>
      <c r="BB127" s="384">
        <f t="shared" ref="BB127:BK127" si="235">BA127+BB123-BB126</f>
        <v>0</v>
      </c>
      <c r="BC127" s="877">
        <f t="shared" si="235"/>
        <v>0</v>
      </c>
      <c r="BD127" s="853">
        <f t="shared" si="235"/>
        <v>0</v>
      </c>
      <c r="BE127" s="385">
        <f t="shared" si="235"/>
        <v>0</v>
      </c>
      <c r="BF127" s="385">
        <f t="shared" si="235"/>
        <v>0</v>
      </c>
      <c r="BG127" s="385">
        <f t="shared" si="235"/>
        <v>0</v>
      </c>
      <c r="BH127" s="385">
        <f t="shared" si="235"/>
        <v>0</v>
      </c>
      <c r="BI127" s="385">
        <f t="shared" si="235"/>
        <v>0</v>
      </c>
      <c r="BJ127" s="385">
        <f t="shared" si="235"/>
        <v>0</v>
      </c>
      <c r="BK127" s="385">
        <f t="shared" si="235"/>
        <v>0</v>
      </c>
    </row>
    <row r="128" spans="1:65" ht="26.25" hidden="1" customHeight="1">
      <c r="A128" s="2585" t="s">
        <v>206</v>
      </c>
      <c r="B128" s="2498"/>
      <c r="C128" s="2498"/>
      <c r="D128" s="2498"/>
      <c r="E128" s="2499"/>
      <c r="F128" s="2442"/>
      <c r="G128" s="856" t="s">
        <v>49</v>
      </c>
      <c r="H128" s="571"/>
      <c r="I128" s="569"/>
      <c r="J128" s="566"/>
      <c r="K128" s="572"/>
      <c r="L128" s="427"/>
      <c r="M128" s="572"/>
      <c r="N128" s="425"/>
      <c r="O128" s="427"/>
      <c r="P128" s="567"/>
      <c r="Q128" s="566"/>
      <c r="R128" s="634"/>
      <c r="S128" s="563"/>
      <c r="T128" s="566"/>
      <c r="U128" s="563"/>
      <c r="V128" s="566"/>
      <c r="W128" s="569"/>
      <c r="X128" s="568"/>
      <c r="Y128" s="571"/>
      <c r="Z128" s="567"/>
      <c r="AA128" s="483"/>
      <c r="AB128" s="570"/>
      <c r="AC128" s="568"/>
      <c r="AD128" s="571"/>
      <c r="AE128" s="567"/>
      <c r="AF128" s="483"/>
      <c r="AG128" s="570"/>
      <c r="AH128" s="568"/>
      <c r="AI128" s="566"/>
      <c r="AJ128" s="570"/>
      <c r="AK128" s="568"/>
      <c r="AL128" s="293"/>
      <c r="AM128" s="293"/>
      <c r="AN128" s="292"/>
      <c r="AO128" s="295"/>
      <c r="AP128" s="292"/>
      <c r="AQ128" s="296"/>
      <c r="AR128" s="293"/>
      <c r="AS128" s="293"/>
      <c r="AT128" s="293"/>
      <c r="AU128" s="293"/>
      <c r="AV128" s="956"/>
      <c r="AW128" s="293"/>
      <c r="AX128" s="293"/>
      <c r="AY128" s="293"/>
      <c r="AZ128" s="292"/>
      <c r="BA128" s="1283"/>
      <c r="BB128" s="417"/>
      <c r="BC128" s="946"/>
      <c r="BD128" s="853"/>
      <c r="BM128" s="385">
        <f>SUM(Z128:BH128)</f>
        <v>0</v>
      </c>
    </row>
    <row r="129" spans="1:65" ht="26.25" hidden="1" customHeight="1">
      <c r="A129" s="2500"/>
      <c r="B129" s="2501"/>
      <c r="C129" s="2501"/>
      <c r="D129" s="2501"/>
      <c r="E129" s="2502"/>
      <c r="F129" s="2443"/>
      <c r="G129" s="865" t="s">
        <v>48</v>
      </c>
      <c r="H129" s="947"/>
      <c r="I129" s="284"/>
      <c r="J129" s="285"/>
      <c r="K129" s="1170"/>
      <c r="L129" s="285"/>
      <c r="M129" s="1174"/>
      <c r="N129" s="487"/>
      <c r="O129" s="285"/>
      <c r="P129" s="488"/>
      <c r="Q129" s="287"/>
      <c r="R129" s="284"/>
      <c r="S129" s="488"/>
      <c r="T129" s="285"/>
      <c r="U129" s="298"/>
      <c r="V129" s="287"/>
      <c r="W129" s="284"/>
      <c r="X129" s="487"/>
      <c r="Y129" s="947"/>
      <c r="Z129" s="298"/>
      <c r="AA129" s="488"/>
      <c r="AB129" s="1174"/>
      <c r="AC129" s="286"/>
      <c r="AD129" s="947"/>
      <c r="AE129" s="488"/>
      <c r="AF129" s="488"/>
      <c r="AG129" s="1174"/>
      <c r="AH129" s="286"/>
      <c r="AI129" s="285"/>
      <c r="AJ129" s="1174"/>
      <c r="AK129" s="487"/>
      <c r="AL129" s="487"/>
      <c r="AM129" s="487"/>
      <c r="AN129" s="285"/>
      <c r="AO129" s="488"/>
      <c r="AP129" s="285"/>
      <c r="AQ129" s="284"/>
      <c r="AR129" s="487"/>
      <c r="AS129" s="487"/>
      <c r="AT129" s="487"/>
      <c r="AU129" s="487"/>
      <c r="AV129" s="487"/>
      <c r="AW129" s="487"/>
      <c r="AX129" s="487"/>
      <c r="AY129" s="487"/>
      <c r="AZ129" s="285"/>
      <c r="BA129" s="1284"/>
      <c r="BB129" s="867"/>
      <c r="BC129" s="868"/>
      <c r="BD129" s="853"/>
      <c r="BL129" s="385">
        <f>BP128</f>
        <v>0</v>
      </c>
      <c r="BM129" s="385">
        <f>SUM(U129:BH129)</f>
        <v>0</v>
      </c>
    </row>
    <row r="130" spans="1:65" ht="26.25" hidden="1" customHeight="1">
      <c r="A130" s="2503"/>
      <c r="B130" s="2504"/>
      <c r="C130" s="2504"/>
      <c r="D130" s="2504"/>
      <c r="E130" s="2505"/>
      <c r="F130" s="2444"/>
      <c r="G130" s="869" t="s">
        <v>53</v>
      </c>
      <c r="H130" s="1126"/>
      <c r="I130" s="430"/>
      <c r="J130" s="1127"/>
      <c r="K130" s="1175"/>
      <c r="L130" s="1127"/>
      <c r="M130" s="1175"/>
      <c r="N130" s="1109"/>
      <c r="O130" s="1127"/>
      <c r="P130" s="1097"/>
      <c r="Q130" s="1127"/>
      <c r="R130" s="430"/>
      <c r="S130" s="1097"/>
      <c r="T130" s="1127"/>
      <c r="U130" s="1097"/>
      <c r="V130" s="1127"/>
      <c r="W130" s="430"/>
      <c r="X130" s="1109"/>
      <c r="Y130" s="1126"/>
      <c r="Z130" s="1097"/>
      <c r="AA130" s="1097"/>
      <c r="AB130" s="1175"/>
      <c r="AC130" s="1109"/>
      <c r="AD130" s="1126"/>
      <c r="AE130" s="1097"/>
      <c r="AF130" s="1097"/>
      <c r="AG130" s="1175"/>
      <c r="AH130" s="1109"/>
      <c r="AI130" s="1127"/>
      <c r="AJ130" s="1175"/>
      <c r="AK130" s="1109"/>
      <c r="AL130" s="1109"/>
      <c r="AM130" s="1109"/>
      <c r="AN130" s="1127"/>
      <c r="AO130" s="1097"/>
      <c r="AP130" s="1127"/>
      <c r="AQ130" s="430"/>
      <c r="AR130" s="1109"/>
      <c r="AS130" s="1109"/>
      <c r="AT130" s="1109"/>
      <c r="AU130" s="1109"/>
      <c r="AV130" s="1109"/>
      <c r="AW130" s="1109"/>
      <c r="AX130" s="1109"/>
      <c r="AY130" s="949"/>
      <c r="AZ130" s="950"/>
      <c r="BA130" s="1301"/>
      <c r="BB130" s="951"/>
      <c r="BC130" s="877"/>
      <c r="BD130" s="853"/>
      <c r="BM130" s="385">
        <f>SUM(U130:BG130)</f>
        <v>0</v>
      </c>
    </row>
    <row r="131" spans="1:65" ht="26.25" hidden="1" customHeight="1">
      <c r="A131" s="2445"/>
      <c r="B131" s="2446"/>
      <c r="C131" s="2451" t="s">
        <v>43</v>
      </c>
      <c r="D131" s="2451"/>
      <c r="E131" s="2452"/>
      <c r="F131" s="1102"/>
      <c r="G131" s="245"/>
      <c r="H131" s="387"/>
      <c r="I131" s="244"/>
      <c r="J131" s="245"/>
      <c r="K131" s="420"/>
      <c r="L131" s="245"/>
      <c r="M131" s="420"/>
      <c r="N131" s="246"/>
      <c r="O131" s="245"/>
      <c r="P131" s="247"/>
      <c r="Q131" s="245"/>
      <c r="R131" s="244"/>
      <c r="S131" s="247"/>
      <c r="T131" s="245"/>
      <c r="U131" s="247"/>
      <c r="V131" s="245"/>
      <c r="W131" s="244"/>
      <c r="X131" s="246"/>
      <c r="Y131" s="387"/>
      <c r="Z131" s="247"/>
      <c r="AA131" s="247"/>
      <c r="AB131" s="420"/>
      <c r="AC131" s="246"/>
      <c r="AD131" s="387"/>
      <c r="AE131" s="247"/>
      <c r="AF131" s="247"/>
      <c r="AG131" s="420"/>
      <c r="AH131" s="246"/>
      <c r="AI131" s="245"/>
      <c r="AJ131" s="420"/>
      <c r="AK131" s="246"/>
      <c r="AL131" s="341"/>
      <c r="AM131" s="341"/>
      <c r="AN131" s="343"/>
      <c r="AO131" s="342"/>
      <c r="AP131" s="343"/>
      <c r="AQ131" s="344"/>
      <c r="AR131" s="341"/>
      <c r="AS131" s="341"/>
      <c r="AT131" s="341"/>
      <c r="AU131" s="341"/>
      <c r="AV131" s="341"/>
      <c r="AW131" s="341"/>
      <c r="AX131" s="341"/>
      <c r="AY131" s="341"/>
      <c r="AZ131" s="343"/>
      <c r="BA131" s="1285"/>
      <c r="BB131" s="384"/>
      <c r="BC131" s="877"/>
      <c r="BD131" s="853"/>
    </row>
    <row r="132" spans="1:65" ht="26.25" hidden="1" customHeight="1">
      <c r="A132" s="2447"/>
      <c r="B132" s="2448"/>
      <c r="C132" s="2454" t="s">
        <v>203</v>
      </c>
      <c r="D132" s="2455"/>
      <c r="E132" s="2456"/>
      <c r="F132" s="1106"/>
      <c r="G132" s="1104"/>
      <c r="H132" s="1103"/>
      <c r="I132" s="364"/>
      <c r="J132" s="1104"/>
      <c r="K132" s="590"/>
      <c r="L132" s="1104"/>
      <c r="M132" s="590"/>
      <c r="N132" s="365"/>
      <c r="O132" s="1104"/>
      <c r="P132" s="366"/>
      <c r="Q132" s="1104"/>
      <c r="R132" s="364"/>
      <c r="S132" s="366"/>
      <c r="T132" s="1104"/>
      <c r="U132" s="366"/>
      <c r="V132" s="1104"/>
      <c r="W132" s="364"/>
      <c r="X132" s="365"/>
      <c r="Y132" s="1103"/>
      <c r="Z132" s="366"/>
      <c r="AA132" s="366"/>
      <c r="AB132" s="590"/>
      <c r="AC132" s="365"/>
      <c r="AD132" s="1103"/>
      <c r="AE132" s="366"/>
      <c r="AF132" s="366"/>
      <c r="AG132" s="590"/>
      <c r="AH132" s="365"/>
      <c r="AI132" s="1104"/>
      <c r="AJ132" s="590"/>
      <c r="AK132" s="365"/>
      <c r="AL132" s="359"/>
      <c r="AM132" s="359"/>
      <c r="AN132" s="358"/>
      <c r="AO132" s="361"/>
      <c r="AP132" s="358"/>
      <c r="AQ132" s="362"/>
      <c r="AR132" s="359"/>
      <c r="AS132" s="359"/>
      <c r="AT132" s="359"/>
      <c r="AU132" s="359"/>
      <c r="AV132" s="359"/>
      <c r="AW132" s="359"/>
      <c r="AX132" s="359"/>
      <c r="AY132" s="359"/>
      <c r="AZ132" s="358"/>
      <c r="BA132" s="1287"/>
      <c r="BB132" s="355"/>
      <c r="BC132" s="901"/>
      <c r="BD132" s="853"/>
    </row>
    <row r="133" spans="1:65" ht="26.25" hidden="1" customHeight="1" thickBot="1">
      <c r="A133" s="2421"/>
      <c r="B133" s="2449"/>
      <c r="C133" s="2458" t="s">
        <v>41</v>
      </c>
      <c r="D133" s="2459"/>
      <c r="E133" s="2460"/>
      <c r="F133" s="1100"/>
      <c r="G133" s="245"/>
      <c r="H133" s="387"/>
      <c r="I133" s="244"/>
      <c r="J133" s="245"/>
      <c r="K133" s="1172"/>
      <c r="L133" s="245"/>
      <c r="M133" s="420"/>
      <c r="N133" s="246"/>
      <c r="O133" s="245"/>
      <c r="P133" s="247"/>
      <c r="Q133" s="245"/>
      <c r="R133" s="244"/>
      <c r="S133" s="247"/>
      <c r="T133" s="245"/>
      <c r="U133" s="247"/>
      <c r="V133" s="245"/>
      <c r="W133" s="244"/>
      <c r="X133" s="246"/>
      <c r="Y133" s="387"/>
      <c r="Z133" s="247"/>
      <c r="AA133" s="247"/>
      <c r="AB133" s="420"/>
      <c r="AC133" s="246"/>
      <c r="AD133" s="387"/>
      <c r="AE133" s="247"/>
      <c r="AF133" s="247"/>
      <c r="AG133" s="420"/>
      <c r="AH133" s="246"/>
      <c r="AI133" s="245"/>
      <c r="AJ133" s="420"/>
      <c r="AK133" s="246"/>
      <c r="AL133" s="341"/>
      <c r="AM133" s="341"/>
      <c r="AN133" s="343"/>
      <c r="AO133" s="342"/>
      <c r="AP133" s="343"/>
      <c r="AQ133" s="344"/>
      <c r="AR133" s="341"/>
      <c r="AS133" s="341"/>
      <c r="AT133" s="341"/>
      <c r="AU133" s="341"/>
      <c r="AV133" s="341"/>
      <c r="AW133" s="341"/>
      <c r="AX133" s="341"/>
      <c r="AY133" s="341"/>
      <c r="AZ133" s="343"/>
      <c r="BA133" s="1285"/>
      <c r="BB133" s="384"/>
      <c r="BC133" s="877"/>
      <c r="BD133" s="853"/>
    </row>
    <row r="134" spans="1:65" ht="26.25" hidden="1" customHeight="1">
      <c r="A134" s="2433" t="s">
        <v>80</v>
      </c>
      <c r="B134" s="2434"/>
      <c r="C134" s="2434"/>
      <c r="D134" s="2434"/>
      <c r="E134" s="2435"/>
      <c r="F134" s="2442"/>
      <c r="G134" s="856" t="s">
        <v>49</v>
      </c>
      <c r="H134" s="1713"/>
      <c r="I134" s="2072"/>
      <c r="J134" s="562"/>
      <c r="K134" s="1265"/>
      <c r="L134" s="481"/>
      <c r="M134" s="1265"/>
      <c r="N134" s="425"/>
      <c r="O134" s="427"/>
      <c r="P134" s="567"/>
      <c r="Q134" s="566"/>
      <c r="R134" s="569"/>
      <c r="S134" s="567"/>
      <c r="T134" s="566"/>
      <c r="U134" s="567"/>
      <c r="V134" s="566"/>
      <c r="W134" s="569"/>
      <c r="X134" s="568"/>
      <c r="Y134" s="571"/>
      <c r="Z134" s="567"/>
      <c r="AA134" s="567"/>
      <c r="AB134" s="570"/>
      <c r="AC134" s="568"/>
      <c r="AD134" s="571"/>
      <c r="AE134" s="567"/>
      <c r="AF134" s="567"/>
      <c r="AG134" s="570"/>
      <c r="AH134" s="568"/>
      <c r="AI134" s="566"/>
      <c r="AJ134" s="570"/>
      <c r="AK134" s="568"/>
      <c r="AL134" s="293"/>
      <c r="AM134" s="293"/>
      <c r="AN134" s="292"/>
      <c r="AO134" s="295"/>
      <c r="AP134" s="292"/>
      <c r="AQ134" s="296"/>
      <c r="AR134" s="293"/>
      <c r="AS134" s="293"/>
      <c r="AT134" s="293"/>
      <c r="AU134" s="293"/>
      <c r="AV134" s="293"/>
      <c r="AW134" s="293"/>
      <c r="AX134" s="293"/>
      <c r="AY134" s="293"/>
      <c r="AZ134" s="292"/>
      <c r="BA134" s="1283"/>
      <c r="BB134" s="417"/>
      <c r="BC134" s="934"/>
      <c r="BD134" s="853"/>
      <c r="BM134" s="385">
        <f>SUM(X134:BH134)</f>
        <v>0</v>
      </c>
    </row>
    <row r="135" spans="1:65" ht="26.25" hidden="1" customHeight="1">
      <c r="A135" s="2436"/>
      <c r="B135" s="2437"/>
      <c r="C135" s="2437"/>
      <c r="D135" s="2437"/>
      <c r="E135" s="2438"/>
      <c r="F135" s="2443"/>
      <c r="G135" s="865" t="s">
        <v>200</v>
      </c>
      <c r="H135" s="1700"/>
      <c r="I135" s="1907"/>
      <c r="J135" s="287"/>
      <c r="K135" s="1170"/>
      <c r="L135" s="287"/>
      <c r="M135" s="1170"/>
      <c r="N135" s="286"/>
      <c r="O135" s="287"/>
      <c r="P135" s="298"/>
      <c r="Q135" s="287"/>
      <c r="R135" s="288"/>
      <c r="S135" s="298"/>
      <c r="T135" s="287"/>
      <c r="U135" s="298"/>
      <c r="V135" s="287"/>
      <c r="W135" s="288"/>
      <c r="X135" s="286"/>
      <c r="Y135" s="866"/>
      <c r="Z135" s="298"/>
      <c r="AA135" s="298"/>
      <c r="AB135" s="1170"/>
      <c r="AC135" s="286"/>
      <c r="AD135" s="866"/>
      <c r="AE135" s="298"/>
      <c r="AF135" s="298"/>
      <c r="AG135" s="1170"/>
      <c r="AH135" s="286"/>
      <c r="AI135" s="287"/>
      <c r="AJ135" s="1170"/>
      <c r="AK135" s="286"/>
      <c r="AL135" s="286"/>
      <c r="AM135" s="286"/>
      <c r="AN135" s="287"/>
      <c r="AO135" s="298"/>
      <c r="AP135" s="287"/>
      <c r="AQ135" s="288"/>
      <c r="AR135" s="487"/>
      <c r="AS135" s="487"/>
      <c r="AT135" s="487"/>
      <c r="AU135" s="487"/>
      <c r="AV135" s="487"/>
      <c r="AW135" s="487"/>
      <c r="AX135" s="487"/>
      <c r="AY135" s="487"/>
      <c r="AZ135" s="285"/>
      <c r="BA135" s="1284"/>
      <c r="BB135" s="935"/>
      <c r="BC135" s="868"/>
      <c r="BD135" s="853"/>
      <c r="BL135" s="385">
        <f>BP134</f>
        <v>0</v>
      </c>
      <c r="BM135" s="385">
        <f>SUM(T135:BL135)</f>
        <v>0</v>
      </c>
    </row>
    <row r="136" spans="1:65" ht="26.25" hidden="1" customHeight="1">
      <c r="A136" s="2439"/>
      <c r="B136" s="2440"/>
      <c r="C136" s="2440"/>
      <c r="D136" s="2440"/>
      <c r="E136" s="2441"/>
      <c r="F136" s="2444"/>
      <c r="G136" s="869" t="s">
        <v>53</v>
      </c>
      <c r="H136" s="2069"/>
      <c r="I136" s="2076"/>
      <c r="J136" s="347"/>
      <c r="K136" s="420"/>
      <c r="L136" s="245"/>
      <c r="M136" s="420"/>
      <c r="N136" s="246"/>
      <c r="O136" s="245"/>
      <c r="P136" s="247"/>
      <c r="Q136" s="245"/>
      <c r="R136" s="348"/>
      <c r="S136" s="247"/>
      <c r="T136" s="245"/>
      <c r="U136" s="247"/>
      <c r="V136" s="347"/>
      <c r="W136" s="244"/>
      <c r="X136" s="246"/>
      <c r="Y136" s="387"/>
      <c r="Z136" s="247"/>
      <c r="AA136" s="346"/>
      <c r="AB136" s="420"/>
      <c r="AC136" s="246"/>
      <c r="AD136" s="387"/>
      <c r="AE136" s="247"/>
      <c r="AF136" s="346"/>
      <c r="AG136" s="420"/>
      <c r="AH136" s="246"/>
      <c r="AI136" s="245"/>
      <c r="AJ136" s="420"/>
      <c r="AK136" s="345"/>
      <c r="AL136" s="246"/>
      <c r="AM136" s="246"/>
      <c r="AN136" s="245"/>
      <c r="AO136" s="247"/>
      <c r="AP136" s="245"/>
      <c r="AQ136" s="244"/>
      <c r="AR136" s="246"/>
      <c r="AS136" s="246"/>
      <c r="AT136" s="246"/>
      <c r="AU136" s="246"/>
      <c r="AV136" s="246"/>
      <c r="AW136" s="246"/>
      <c r="AX136" s="246"/>
      <c r="AY136" s="341"/>
      <c r="AZ136" s="343"/>
      <c r="BA136" s="1285"/>
      <c r="BB136" s="384"/>
      <c r="BC136" s="877"/>
      <c r="BD136" s="853"/>
      <c r="BM136" s="385">
        <f>SUM(T136:BG136)</f>
        <v>0</v>
      </c>
    </row>
    <row r="137" spans="1:65" ht="26.25" hidden="1" customHeight="1">
      <c r="A137" s="2445"/>
      <c r="B137" s="2446"/>
      <c r="C137" s="2450" t="s">
        <v>43</v>
      </c>
      <c r="D137" s="2451"/>
      <c r="E137" s="2452"/>
      <c r="F137" s="2453"/>
      <c r="G137" s="2451"/>
      <c r="H137" s="1714">
        <f t="shared" ref="H137:BK137" si="236">G137+H136-H135</f>
        <v>0</v>
      </c>
      <c r="I137" s="1908">
        <f t="shared" si="236"/>
        <v>0</v>
      </c>
      <c r="J137" s="255">
        <f t="shared" si="236"/>
        <v>0</v>
      </c>
      <c r="K137" s="1171">
        <f t="shared" si="236"/>
        <v>0</v>
      </c>
      <c r="L137" s="255">
        <f t="shared" si="236"/>
        <v>0</v>
      </c>
      <c r="M137" s="1171">
        <f t="shared" si="236"/>
        <v>0</v>
      </c>
      <c r="N137" s="256">
        <f t="shared" si="236"/>
        <v>0</v>
      </c>
      <c r="O137" s="255">
        <f t="shared" si="236"/>
        <v>0</v>
      </c>
      <c r="P137" s="257">
        <f t="shared" si="236"/>
        <v>0</v>
      </c>
      <c r="Q137" s="255">
        <f t="shared" si="236"/>
        <v>0</v>
      </c>
      <c r="R137" s="258">
        <f t="shared" si="236"/>
        <v>0</v>
      </c>
      <c r="S137" s="257">
        <f t="shared" si="236"/>
        <v>0</v>
      </c>
      <c r="T137" s="255">
        <f t="shared" si="236"/>
        <v>0</v>
      </c>
      <c r="U137" s="257">
        <f t="shared" si="236"/>
        <v>0</v>
      </c>
      <c r="V137" s="255">
        <f t="shared" si="236"/>
        <v>0</v>
      </c>
      <c r="W137" s="258">
        <f t="shared" si="236"/>
        <v>0</v>
      </c>
      <c r="X137" s="256">
        <f t="shared" si="236"/>
        <v>0</v>
      </c>
      <c r="Y137" s="1117">
        <f t="shared" si="236"/>
        <v>0</v>
      </c>
      <c r="Z137" s="257">
        <f t="shared" si="236"/>
        <v>0</v>
      </c>
      <c r="AA137" s="257">
        <f t="shared" si="236"/>
        <v>0</v>
      </c>
      <c r="AB137" s="1171">
        <f t="shared" si="236"/>
        <v>0</v>
      </c>
      <c r="AC137" s="256">
        <f t="shared" si="236"/>
        <v>0</v>
      </c>
      <c r="AD137" s="1117">
        <f t="shared" si="236"/>
        <v>0</v>
      </c>
      <c r="AE137" s="257">
        <f t="shared" si="236"/>
        <v>0</v>
      </c>
      <c r="AF137" s="257">
        <f t="shared" si="236"/>
        <v>0</v>
      </c>
      <c r="AG137" s="1171">
        <f t="shared" si="236"/>
        <v>0</v>
      </c>
      <c r="AH137" s="256">
        <f t="shared" si="236"/>
        <v>0</v>
      </c>
      <c r="AI137" s="255">
        <f t="shared" si="236"/>
        <v>0</v>
      </c>
      <c r="AJ137" s="1171">
        <f t="shared" si="236"/>
        <v>0</v>
      </c>
      <c r="AK137" s="256">
        <f t="shared" si="236"/>
        <v>0</v>
      </c>
      <c r="AL137" s="871">
        <f t="shared" si="236"/>
        <v>0</v>
      </c>
      <c r="AM137" s="871">
        <f t="shared" si="236"/>
        <v>0</v>
      </c>
      <c r="AN137" s="872">
        <f t="shared" si="236"/>
        <v>0</v>
      </c>
      <c r="AO137" s="873">
        <f t="shared" si="236"/>
        <v>0</v>
      </c>
      <c r="AP137" s="872">
        <f t="shared" si="236"/>
        <v>0</v>
      </c>
      <c r="AQ137" s="892">
        <f t="shared" si="236"/>
        <v>0</v>
      </c>
      <c r="AR137" s="871">
        <f t="shared" si="236"/>
        <v>0</v>
      </c>
      <c r="AS137" s="871">
        <f t="shared" si="236"/>
        <v>0</v>
      </c>
      <c r="AT137" s="871">
        <f t="shared" si="236"/>
        <v>0</v>
      </c>
      <c r="AU137" s="871"/>
      <c r="AV137" s="871"/>
      <c r="AW137" s="871"/>
      <c r="AX137" s="871"/>
      <c r="AY137" s="871"/>
      <c r="AZ137" s="872"/>
      <c r="BA137" s="1295"/>
      <c r="BB137" s="936">
        <f t="shared" si="236"/>
        <v>0</v>
      </c>
      <c r="BC137" s="937">
        <f t="shared" si="236"/>
        <v>0</v>
      </c>
      <c r="BD137" s="853">
        <f t="shared" si="236"/>
        <v>0</v>
      </c>
      <c r="BE137" s="385">
        <f t="shared" si="236"/>
        <v>0</v>
      </c>
      <c r="BF137" s="385">
        <f t="shared" si="236"/>
        <v>0</v>
      </c>
      <c r="BG137" s="385">
        <f t="shared" si="236"/>
        <v>0</v>
      </c>
      <c r="BH137" s="385">
        <f t="shared" si="236"/>
        <v>0</v>
      </c>
      <c r="BI137" s="385">
        <f t="shared" si="236"/>
        <v>0</v>
      </c>
      <c r="BJ137" s="385">
        <f t="shared" si="236"/>
        <v>0</v>
      </c>
      <c r="BK137" s="385">
        <f t="shared" si="236"/>
        <v>0</v>
      </c>
    </row>
    <row r="138" spans="1:65" ht="26.25" hidden="1" customHeight="1">
      <c r="A138" s="2447"/>
      <c r="B138" s="2448"/>
      <c r="C138" s="2454" t="s">
        <v>197</v>
      </c>
      <c r="D138" s="2455"/>
      <c r="E138" s="2456"/>
      <c r="F138" s="2457"/>
      <c r="G138" s="2455"/>
      <c r="H138" s="1715"/>
      <c r="I138" s="2073"/>
      <c r="J138" s="876"/>
      <c r="K138" s="420"/>
      <c r="L138" s="245"/>
      <c r="M138" s="420"/>
      <c r="N138" s="246"/>
      <c r="O138" s="245"/>
      <c r="P138" s="366"/>
      <c r="Q138" s="1104"/>
      <c r="R138" s="364"/>
      <c r="S138" s="366"/>
      <c r="T138" s="1104"/>
      <c r="U138" s="366"/>
      <c r="V138" s="1104"/>
      <c r="W138" s="364"/>
      <c r="X138" s="365"/>
      <c r="Y138" s="1103"/>
      <c r="Z138" s="366"/>
      <c r="AA138" s="366"/>
      <c r="AB138" s="590"/>
      <c r="AC138" s="365"/>
      <c r="AD138" s="1103"/>
      <c r="AE138" s="366"/>
      <c r="AF138" s="366"/>
      <c r="AG138" s="590"/>
      <c r="AH138" s="365"/>
      <c r="AI138" s="1104"/>
      <c r="AJ138" s="590"/>
      <c r="AK138" s="365"/>
      <c r="AL138" s="359"/>
      <c r="AM138" s="359"/>
      <c r="AN138" s="358"/>
      <c r="AO138" s="361"/>
      <c r="AP138" s="358"/>
      <c r="AQ138" s="362"/>
      <c r="AR138" s="359"/>
      <c r="AS138" s="359"/>
      <c r="AT138" s="359"/>
      <c r="AU138" s="359"/>
      <c r="AV138" s="359"/>
      <c r="AW138" s="359"/>
      <c r="AX138" s="359"/>
      <c r="AY138" s="359"/>
      <c r="AZ138" s="358"/>
      <c r="BA138" s="1287"/>
      <c r="BB138" s="355"/>
      <c r="BC138" s="901"/>
      <c r="BD138" s="853"/>
    </row>
    <row r="139" spans="1:65" ht="26.25" hidden="1" customHeight="1" thickBot="1">
      <c r="A139" s="2421"/>
      <c r="B139" s="2449"/>
      <c r="C139" s="2458" t="s">
        <v>41</v>
      </c>
      <c r="D139" s="2459"/>
      <c r="E139" s="2460"/>
      <c r="F139" s="2461"/>
      <c r="G139" s="2459"/>
      <c r="H139" s="1703">
        <f t="shared" ref="H139:BK139" si="237">G139+H135-H138</f>
        <v>0</v>
      </c>
      <c r="I139" s="2077">
        <f t="shared" si="237"/>
        <v>0</v>
      </c>
      <c r="J139" s="1108">
        <f t="shared" si="237"/>
        <v>0</v>
      </c>
      <c r="K139" s="1172">
        <f t="shared" si="237"/>
        <v>0</v>
      </c>
      <c r="L139" s="1108">
        <f t="shared" si="237"/>
        <v>0</v>
      </c>
      <c r="M139" s="1172">
        <f t="shared" si="237"/>
        <v>0</v>
      </c>
      <c r="N139" s="339">
        <f t="shared" si="237"/>
        <v>0</v>
      </c>
      <c r="O139" s="1108">
        <f t="shared" si="237"/>
        <v>0</v>
      </c>
      <c r="P139" s="340">
        <f t="shared" si="237"/>
        <v>0</v>
      </c>
      <c r="Q139" s="1108">
        <f t="shared" si="237"/>
        <v>0</v>
      </c>
      <c r="R139" s="338">
        <f t="shared" si="237"/>
        <v>0</v>
      </c>
      <c r="S139" s="340">
        <f t="shared" si="237"/>
        <v>0</v>
      </c>
      <c r="T139" s="1108">
        <f t="shared" si="237"/>
        <v>0</v>
      </c>
      <c r="U139" s="340">
        <f t="shared" si="237"/>
        <v>0</v>
      </c>
      <c r="V139" s="1108">
        <f t="shared" si="237"/>
        <v>0</v>
      </c>
      <c r="W139" s="338">
        <f t="shared" si="237"/>
        <v>0</v>
      </c>
      <c r="X139" s="339">
        <f t="shared" si="237"/>
        <v>0</v>
      </c>
      <c r="Y139" s="1107">
        <f t="shared" si="237"/>
        <v>0</v>
      </c>
      <c r="Z139" s="340">
        <f t="shared" si="237"/>
        <v>0</v>
      </c>
      <c r="AA139" s="340">
        <f t="shared" si="237"/>
        <v>0</v>
      </c>
      <c r="AB139" s="1172">
        <f t="shared" si="237"/>
        <v>0</v>
      </c>
      <c r="AC139" s="339">
        <f t="shared" si="237"/>
        <v>0</v>
      </c>
      <c r="AD139" s="1107">
        <f t="shared" si="237"/>
        <v>0</v>
      </c>
      <c r="AE139" s="340">
        <f t="shared" si="237"/>
        <v>0</v>
      </c>
      <c r="AF139" s="340">
        <f t="shared" si="237"/>
        <v>0</v>
      </c>
      <c r="AG139" s="1172">
        <f t="shared" si="237"/>
        <v>0</v>
      </c>
      <c r="AH139" s="339">
        <f t="shared" si="237"/>
        <v>0</v>
      </c>
      <c r="AI139" s="1108">
        <f t="shared" si="237"/>
        <v>0</v>
      </c>
      <c r="AJ139" s="1172">
        <f t="shared" si="237"/>
        <v>0</v>
      </c>
      <c r="AK139" s="339">
        <f t="shared" si="237"/>
        <v>0</v>
      </c>
      <c r="AL139" s="884">
        <f t="shared" si="237"/>
        <v>0</v>
      </c>
      <c r="AM139" s="884">
        <f t="shared" si="237"/>
        <v>0</v>
      </c>
      <c r="AN139" s="885">
        <f t="shared" si="237"/>
        <v>0</v>
      </c>
      <c r="AO139" s="886">
        <f t="shared" si="237"/>
        <v>0</v>
      </c>
      <c r="AP139" s="885">
        <f t="shared" si="237"/>
        <v>0</v>
      </c>
      <c r="AQ139" s="894">
        <f t="shared" si="237"/>
        <v>0</v>
      </c>
      <c r="AR139" s="884">
        <f t="shared" si="237"/>
        <v>0</v>
      </c>
      <c r="AS139" s="912">
        <f t="shared" si="237"/>
        <v>0</v>
      </c>
      <c r="AT139" s="884">
        <f t="shared" si="237"/>
        <v>0</v>
      </c>
      <c r="AU139" s="884"/>
      <c r="AV139" s="884"/>
      <c r="AW139" s="884"/>
      <c r="AX139" s="884"/>
      <c r="AY139" s="884"/>
      <c r="AZ139" s="885"/>
      <c r="BA139" s="1289"/>
      <c r="BB139" s="384">
        <f t="shared" si="237"/>
        <v>0</v>
      </c>
      <c r="BC139" s="938">
        <f t="shared" si="237"/>
        <v>0</v>
      </c>
      <c r="BD139" s="853">
        <f t="shared" si="237"/>
        <v>0</v>
      </c>
      <c r="BE139" s="385">
        <f t="shared" si="237"/>
        <v>0</v>
      </c>
      <c r="BF139" s="385">
        <f t="shared" si="237"/>
        <v>0</v>
      </c>
      <c r="BG139" s="385">
        <f t="shared" si="237"/>
        <v>0</v>
      </c>
      <c r="BH139" s="385">
        <f t="shared" si="237"/>
        <v>0</v>
      </c>
      <c r="BI139" s="385">
        <f t="shared" si="237"/>
        <v>0</v>
      </c>
      <c r="BJ139" s="385">
        <f t="shared" si="237"/>
        <v>0</v>
      </c>
      <c r="BK139" s="385">
        <f t="shared" si="237"/>
        <v>0</v>
      </c>
    </row>
    <row r="140" spans="1:65" ht="26.25" hidden="1" customHeight="1">
      <c r="A140" s="2433" t="s">
        <v>78</v>
      </c>
      <c r="B140" s="2434"/>
      <c r="C140" s="2434"/>
      <c r="D140" s="2434"/>
      <c r="E140" s="2435"/>
      <c r="F140" s="2442"/>
      <c r="G140" s="856" t="s">
        <v>49</v>
      </c>
      <c r="H140" s="1713"/>
      <c r="I140" s="2072"/>
      <c r="J140" s="562"/>
      <c r="K140" s="1265"/>
      <c r="L140" s="481"/>
      <c r="M140" s="1265"/>
      <c r="N140" s="425"/>
      <c r="O140" s="427"/>
      <c r="P140" s="567"/>
      <c r="Q140" s="566"/>
      <c r="R140" s="569"/>
      <c r="S140" s="567"/>
      <c r="T140" s="566"/>
      <c r="U140" s="567"/>
      <c r="V140" s="566"/>
      <c r="W140" s="569"/>
      <c r="X140" s="568"/>
      <c r="Y140" s="571"/>
      <c r="Z140" s="567"/>
      <c r="AA140" s="567"/>
      <c r="AB140" s="570"/>
      <c r="AC140" s="568"/>
      <c r="AD140" s="571"/>
      <c r="AE140" s="567"/>
      <c r="AF140" s="567"/>
      <c r="AG140" s="570"/>
      <c r="AH140" s="568"/>
      <c r="AI140" s="566"/>
      <c r="AJ140" s="570"/>
      <c r="AK140" s="568"/>
      <c r="AL140" s="293"/>
      <c r="AM140" s="293"/>
      <c r="AN140" s="292"/>
      <c r="AO140" s="295"/>
      <c r="AP140" s="292"/>
      <c r="AQ140" s="296"/>
      <c r="AR140" s="293"/>
      <c r="AS140" s="293"/>
      <c r="AT140" s="293"/>
      <c r="AU140" s="293"/>
      <c r="AV140" s="293"/>
      <c r="AW140" s="293"/>
      <c r="AX140" s="293"/>
      <c r="AY140" s="293"/>
      <c r="AZ140" s="292"/>
      <c r="BA140" s="1283"/>
      <c r="BB140" s="417"/>
      <c r="BC140" s="934"/>
      <c r="BD140" s="853"/>
      <c r="BM140" s="385">
        <f>SUM(X140:BH140)</f>
        <v>0</v>
      </c>
    </row>
    <row r="141" spans="1:65" ht="26.25" hidden="1" customHeight="1">
      <c r="A141" s="2436"/>
      <c r="B141" s="2437"/>
      <c r="C141" s="2437"/>
      <c r="D141" s="2437"/>
      <c r="E141" s="2438"/>
      <c r="F141" s="2443"/>
      <c r="G141" s="865" t="s">
        <v>200</v>
      </c>
      <c r="H141" s="1700"/>
      <c r="I141" s="1907"/>
      <c r="J141" s="287"/>
      <c r="K141" s="1170"/>
      <c r="L141" s="287"/>
      <c r="M141" s="1170"/>
      <c r="N141" s="286"/>
      <c r="O141" s="287"/>
      <c r="P141" s="298"/>
      <c r="Q141" s="287"/>
      <c r="R141" s="288"/>
      <c r="S141" s="298"/>
      <c r="T141" s="287"/>
      <c r="U141" s="298"/>
      <c r="V141" s="287"/>
      <c r="W141" s="288"/>
      <c r="X141" s="286"/>
      <c r="Y141" s="866"/>
      <c r="Z141" s="298"/>
      <c r="AA141" s="298"/>
      <c r="AB141" s="1170"/>
      <c r="AC141" s="286"/>
      <c r="AD141" s="866"/>
      <c r="AE141" s="298"/>
      <c r="AF141" s="298"/>
      <c r="AG141" s="1170"/>
      <c r="AH141" s="286"/>
      <c r="AI141" s="287"/>
      <c r="AJ141" s="1170"/>
      <c r="AK141" s="286"/>
      <c r="AL141" s="286"/>
      <c r="AM141" s="286"/>
      <c r="AN141" s="287"/>
      <c r="AO141" s="298"/>
      <c r="AP141" s="287"/>
      <c r="AQ141" s="288"/>
      <c r="AR141" s="487"/>
      <c r="AS141" s="487"/>
      <c r="AT141" s="487"/>
      <c r="AU141" s="487"/>
      <c r="AV141" s="487"/>
      <c r="AW141" s="487"/>
      <c r="AX141" s="487"/>
      <c r="AY141" s="487"/>
      <c r="AZ141" s="285"/>
      <c r="BA141" s="1284"/>
      <c r="BB141" s="935"/>
      <c r="BC141" s="868"/>
      <c r="BD141" s="853"/>
      <c r="BL141" s="385">
        <f>BP140</f>
        <v>0</v>
      </c>
      <c r="BM141" s="385">
        <f>SUM(T141:BL141)</f>
        <v>0</v>
      </c>
    </row>
    <row r="142" spans="1:65" ht="26.25" hidden="1" customHeight="1">
      <c r="A142" s="2439"/>
      <c r="B142" s="2440"/>
      <c r="C142" s="2440"/>
      <c r="D142" s="2440"/>
      <c r="E142" s="2441"/>
      <c r="F142" s="2444"/>
      <c r="G142" s="869" t="s">
        <v>53</v>
      </c>
      <c r="H142" s="2069"/>
      <c r="I142" s="2076"/>
      <c r="J142" s="347"/>
      <c r="K142" s="420"/>
      <c r="L142" s="245"/>
      <c r="M142" s="420"/>
      <c r="N142" s="246"/>
      <c r="O142" s="245"/>
      <c r="P142" s="247"/>
      <c r="Q142" s="245"/>
      <c r="R142" s="348"/>
      <c r="S142" s="247"/>
      <c r="T142" s="245"/>
      <c r="U142" s="247"/>
      <c r="V142" s="347"/>
      <c r="W142" s="244"/>
      <c r="X142" s="246"/>
      <c r="Y142" s="387"/>
      <c r="Z142" s="247"/>
      <c r="AA142" s="346"/>
      <c r="AB142" s="420"/>
      <c r="AC142" s="246"/>
      <c r="AD142" s="387"/>
      <c r="AE142" s="247"/>
      <c r="AF142" s="346"/>
      <c r="AG142" s="420"/>
      <c r="AH142" s="246"/>
      <c r="AI142" s="245"/>
      <c r="AJ142" s="420"/>
      <c r="AK142" s="345"/>
      <c r="AL142" s="246"/>
      <c r="AM142" s="246"/>
      <c r="AN142" s="245"/>
      <c r="AO142" s="247"/>
      <c r="AP142" s="245"/>
      <c r="AQ142" s="244"/>
      <c r="AR142" s="246"/>
      <c r="AS142" s="246"/>
      <c r="AT142" s="246"/>
      <c r="AU142" s="246"/>
      <c r="AV142" s="246"/>
      <c r="AW142" s="246"/>
      <c r="AX142" s="246"/>
      <c r="AY142" s="341"/>
      <c r="AZ142" s="343"/>
      <c r="BA142" s="1285"/>
      <c r="BB142" s="384"/>
      <c r="BC142" s="877"/>
      <c r="BD142" s="853"/>
      <c r="BM142" s="385">
        <f>SUM(T142:BG142)</f>
        <v>0</v>
      </c>
    </row>
    <row r="143" spans="1:65" ht="26.25" hidden="1" customHeight="1">
      <c r="A143" s="2445"/>
      <c r="B143" s="2446"/>
      <c r="C143" s="2450" t="s">
        <v>43</v>
      </c>
      <c r="D143" s="2451"/>
      <c r="E143" s="2452"/>
      <c r="F143" s="2453"/>
      <c r="G143" s="2451"/>
      <c r="H143" s="1714">
        <f t="shared" ref="H143:BK143" si="238">G143+H142-H141</f>
        <v>0</v>
      </c>
      <c r="I143" s="1908">
        <f t="shared" si="238"/>
        <v>0</v>
      </c>
      <c r="J143" s="255">
        <f t="shared" si="238"/>
        <v>0</v>
      </c>
      <c r="K143" s="1171">
        <f t="shared" si="238"/>
        <v>0</v>
      </c>
      <c r="L143" s="255">
        <f t="shared" si="238"/>
        <v>0</v>
      </c>
      <c r="M143" s="1171">
        <f t="shared" si="238"/>
        <v>0</v>
      </c>
      <c r="N143" s="256">
        <f t="shared" si="238"/>
        <v>0</v>
      </c>
      <c r="O143" s="255">
        <f t="shared" si="238"/>
        <v>0</v>
      </c>
      <c r="P143" s="257">
        <f t="shared" si="238"/>
        <v>0</v>
      </c>
      <c r="Q143" s="255">
        <f t="shared" si="238"/>
        <v>0</v>
      </c>
      <c r="R143" s="258">
        <f t="shared" si="238"/>
        <v>0</v>
      </c>
      <c r="S143" s="257">
        <f t="shared" si="238"/>
        <v>0</v>
      </c>
      <c r="T143" s="255">
        <f t="shared" si="238"/>
        <v>0</v>
      </c>
      <c r="U143" s="257">
        <f t="shared" si="238"/>
        <v>0</v>
      </c>
      <c r="V143" s="255">
        <f t="shared" si="238"/>
        <v>0</v>
      </c>
      <c r="W143" s="258">
        <f t="shared" si="238"/>
        <v>0</v>
      </c>
      <c r="X143" s="256">
        <f t="shared" si="238"/>
        <v>0</v>
      </c>
      <c r="Y143" s="1117">
        <f t="shared" si="238"/>
        <v>0</v>
      </c>
      <c r="Z143" s="257">
        <f t="shared" si="238"/>
        <v>0</v>
      </c>
      <c r="AA143" s="257">
        <f t="shared" si="238"/>
        <v>0</v>
      </c>
      <c r="AB143" s="1171">
        <f t="shared" si="238"/>
        <v>0</v>
      </c>
      <c r="AC143" s="256">
        <f t="shared" si="238"/>
        <v>0</v>
      </c>
      <c r="AD143" s="1117">
        <f t="shared" si="238"/>
        <v>0</v>
      </c>
      <c r="AE143" s="257">
        <f t="shared" si="238"/>
        <v>0</v>
      </c>
      <c r="AF143" s="257">
        <f t="shared" si="238"/>
        <v>0</v>
      </c>
      <c r="AG143" s="1171">
        <f t="shared" si="238"/>
        <v>0</v>
      </c>
      <c r="AH143" s="256">
        <f t="shared" si="238"/>
        <v>0</v>
      </c>
      <c r="AI143" s="255">
        <f t="shared" si="238"/>
        <v>0</v>
      </c>
      <c r="AJ143" s="1171">
        <f t="shared" si="238"/>
        <v>0</v>
      </c>
      <c r="AK143" s="256">
        <f t="shared" si="238"/>
        <v>0</v>
      </c>
      <c r="AL143" s="871">
        <f t="shared" si="238"/>
        <v>0</v>
      </c>
      <c r="AM143" s="871">
        <f t="shared" si="238"/>
        <v>0</v>
      </c>
      <c r="AN143" s="872">
        <f t="shared" si="238"/>
        <v>0</v>
      </c>
      <c r="AO143" s="873">
        <f t="shared" si="238"/>
        <v>0</v>
      </c>
      <c r="AP143" s="872">
        <f t="shared" si="238"/>
        <v>0</v>
      </c>
      <c r="AQ143" s="892">
        <f t="shared" si="238"/>
        <v>0</v>
      </c>
      <c r="AR143" s="871">
        <f t="shared" si="238"/>
        <v>0</v>
      </c>
      <c r="AS143" s="871">
        <f t="shared" si="238"/>
        <v>0</v>
      </c>
      <c r="AT143" s="871">
        <f t="shared" si="238"/>
        <v>0</v>
      </c>
      <c r="AU143" s="871"/>
      <c r="AV143" s="871"/>
      <c r="AW143" s="871"/>
      <c r="AX143" s="871"/>
      <c r="AY143" s="871"/>
      <c r="AZ143" s="872"/>
      <c r="BA143" s="1295"/>
      <c r="BB143" s="936">
        <f t="shared" si="238"/>
        <v>0</v>
      </c>
      <c r="BC143" s="937">
        <f t="shared" si="238"/>
        <v>0</v>
      </c>
      <c r="BD143" s="853">
        <f t="shared" si="238"/>
        <v>0</v>
      </c>
      <c r="BE143" s="385">
        <f t="shared" si="238"/>
        <v>0</v>
      </c>
      <c r="BF143" s="385">
        <f t="shared" si="238"/>
        <v>0</v>
      </c>
      <c r="BG143" s="385">
        <f t="shared" si="238"/>
        <v>0</v>
      </c>
      <c r="BH143" s="385">
        <f t="shared" si="238"/>
        <v>0</v>
      </c>
      <c r="BI143" s="385">
        <f t="shared" si="238"/>
        <v>0</v>
      </c>
      <c r="BJ143" s="385">
        <f t="shared" si="238"/>
        <v>0</v>
      </c>
      <c r="BK143" s="385">
        <f t="shared" si="238"/>
        <v>0</v>
      </c>
    </row>
    <row r="144" spans="1:65" ht="26.25" hidden="1" customHeight="1">
      <c r="A144" s="2447"/>
      <c r="B144" s="2448"/>
      <c r="C144" s="2454" t="s">
        <v>197</v>
      </c>
      <c r="D144" s="2455"/>
      <c r="E144" s="2456"/>
      <c r="F144" s="2457"/>
      <c r="G144" s="2455"/>
      <c r="H144" s="1715"/>
      <c r="I144" s="2073"/>
      <c r="J144" s="876"/>
      <c r="K144" s="420"/>
      <c r="L144" s="245"/>
      <c r="M144" s="420"/>
      <c r="N144" s="246"/>
      <c r="O144" s="245"/>
      <c r="P144" s="366"/>
      <c r="Q144" s="1104"/>
      <c r="R144" s="364"/>
      <c r="S144" s="366"/>
      <c r="T144" s="1104"/>
      <c r="U144" s="366"/>
      <c r="V144" s="1104"/>
      <c r="W144" s="364"/>
      <c r="X144" s="365"/>
      <c r="Y144" s="1103"/>
      <c r="Z144" s="366"/>
      <c r="AA144" s="366"/>
      <c r="AB144" s="590"/>
      <c r="AC144" s="365"/>
      <c r="AD144" s="1103"/>
      <c r="AE144" s="366"/>
      <c r="AF144" s="366"/>
      <c r="AG144" s="590"/>
      <c r="AH144" s="365"/>
      <c r="AI144" s="1104"/>
      <c r="AJ144" s="590"/>
      <c r="AK144" s="365"/>
      <c r="AL144" s="359"/>
      <c r="AM144" s="359"/>
      <c r="AN144" s="358"/>
      <c r="AO144" s="361"/>
      <c r="AP144" s="358"/>
      <c r="AQ144" s="362"/>
      <c r="AR144" s="359"/>
      <c r="AS144" s="359"/>
      <c r="AT144" s="359"/>
      <c r="AU144" s="359"/>
      <c r="AV144" s="359"/>
      <c r="AW144" s="359"/>
      <c r="AX144" s="359"/>
      <c r="AY144" s="359"/>
      <c r="AZ144" s="358"/>
      <c r="BA144" s="1287"/>
      <c r="BB144" s="355"/>
      <c r="BC144" s="901"/>
      <c r="BD144" s="853"/>
    </row>
    <row r="145" spans="1:65" ht="26.25" hidden="1" customHeight="1" thickBot="1">
      <c r="A145" s="2421"/>
      <c r="B145" s="2449"/>
      <c r="C145" s="2458" t="s">
        <v>41</v>
      </c>
      <c r="D145" s="2459"/>
      <c r="E145" s="2460"/>
      <c r="F145" s="2461"/>
      <c r="G145" s="2459"/>
      <c r="H145" s="1703">
        <f t="shared" ref="H145:BK145" si="239">G145+H141-H144</f>
        <v>0</v>
      </c>
      <c r="I145" s="2077">
        <f t="shared" si="239"/>
        <v>0</v>
      </c>
      <c r="J145" s="1108">
        <f t="shared" si="239"/>
        <v>0</v>
      </c>
      <c r="K145" s="1172">
        <f t="shared" si="239"/>
        <v>0</v>
      </c>
      <c r="L145" s="1108">
        <f t="shared" si="239"/>
        <v>0</v>
      </c>
      <c r="M145" s="1172">
        <f t="shared" si="239"/>
        <v>0</v>
      </c>
      <c r="N145" s="339">
        <f t="shared" si="239"/>
        <v>0</v>
      </c>
      <c r="O145" s="1108">
        <f t="shared" si="239"/>
        <v>0</v>
      </c>
      <c r="P145" s="340">
        <f t="shared" si="239"/>
        <v>0</v>
      </c>
      <c r="Q145" s="1108">
        <f t="shared" si="239"/>
        <v>0</v>
      </c>
      <c r="R145" s="338">
        <f t="shared" si="239"/>
        <v>0</v>
      </c>
      <c r="S145" s="340">
        <f t="shared" si="239"/>
        <v>0</v>
      </c>
      <c r="T145" s="1108">
        <f t="shared" si="239"/>
        <v>0</v>
      </c>
      <c r="U145" s="340">
        <f t="shared" si="239"/>
        <v>0</v>
      </c>
      <c r="V145" s="1108">
        <f t="shared" si="239"/>
        <v>0</v>
      </c>
      <c r="W145" s="338">
        <f t="shared" si="239"/>
        <v>0</v>
      </c>
      <c r="X145" s="339">
        <f t="shared" si="239"/>
        <v>0</v>
      </c>
      <c r="Y145" s="1107">
        <f t="shared" si="239"/>
        <v>0</v>
      </c>
      <c r="Z145" s="340">
        <f t="shared" si="239"/>
        <v>0</v>
      </c>
      <c r="AA145" s="340">
        <f t="shared" si="239"/>
        <v>0</v>
      </c>
      <c r="AB145" s="1172">
        <f t="shared" si="239"/>
        <v>0</v>
      </c>
      <c r="AC145" s="339">
        <f t="shared" si="239"/>
        <v>0</v>
      </c>
      <c r="AD145" s="1107">
        <f t="shared" si="239"/>
        <v>0</v>
      </c>
      <c r="AE145" s="340">
        <f t="shared" si="239"/>
        <v>0</v>
      </c>
      <c r="AF145" s="340">
        <f t="shared" si="239"/>
        <v>0</v>
      </c>
      <c r="AG145" s="1172">
        <f t="shared" si="239"/>
        <v>0</v>
      </c>
      <c r="AH145" s="339">
        <f t="shared" si="239"/>
        <v>0</v>
      </c>
      <c r="AI145" s="1108">
        <f t="shared" si="239"/>
        <v>0</v>
      </c>
      <c r="AJ145" s="1172">
        <f t="shared" si="239"/>
        <v>0</v>
      </c>
      <c r="AK145" s="339">
        <f t="shared" si="239"/>
        <v>0</v>
      </c>
      <c r="AL145" s="884">
        <f t="shared" si="239"/>
        <v>0</v>
      </c>
      <c r="AM145" s="884">
        <f t="shared" si="239"/>
        <v>0</v>
      </c>
      <c r="AN145" s="885">
        <f t="shared" si="239"/>
        <v>0</v>
      </c>
      <c r="AO145" s="886">
        <f t="shared" si="239"/>
        <v>0</v>
      </c>
      <c r="AP145" s="885">
        <f t="shared" si="239"/>
        <v>0</v>
      </c>
      <c r="AQ145" s="894">
        <f t="shared" si="239"/>
        <v>0</v>
      </c>
      <c r="AR145" s="884">
        <f t="shared" si="239"/>
        <v>0</v>
      </c>
      <c r="AS145" s="912">
        <f t="shared" si="239"/>
        <v>0</v>
      </c>
      <c r="AT145" s="884">
        <f t="shared" si="239"/>
        <v>0</v>
      </c>
      <c r="AU145" s="884"/>
      <c r="AV145" s="884"/>
      <c r="AW145" s="884"/>
      <c r="AX145" s="884"/>
      <c r="AY145" s="884"/>
      <c r="AZ145" s="885"/>
      <c r="BA145" s="1289"/>
      <c r="BB145" s="384">
        <f t="shared" si="239"/>
        <v>0</v>
      </c>
      <c r="BC145" s="938">
        <f t="shared" si="239"/>
        <v>0</v>
      </c>
      <c r="BD145" s="853">
        <f t="shared" si="239"/>
        <v>0</v>
      </c>
      <c r="BE145" s="385">
        <f t="shared" si="239"/>
        <v>0</v>
      </c>
      <c r="BF145" s="385">
        <f t="shared" si="239"/>
        <v>0</v>
      </c>
      <c r="BG145" s="385">
        <f t="shared" si="239"/>
        <v>0</v>
      </c>
      <c r="BH145" s="385">
        <f t="shared" si="239"/>
        <v>0</v>
      </c>
      <c r="BI145" s="385">
        <f t="shared" si="239"/>
        <v>0</v>
      </c>
      <c r="BJ145" s="385">
        <f t="shared" si="239"/>
        <v>0</v>
      </c>
      <c r="BK145" s="385">
        <f t="shared" si="239"/>
        <v>0</v>
      </c>
    </row>
    <row r="146" spans="1:65" ht="26.25" hidden="1" customHeight="1">
      <c r="A146" s="2433" t="s">
        <v>81</v>
      </c>
      <c r="B146" s="2434"/>
      <c r="C146" s="2434"/>
      <c r="D146" s="2434"/>
      <c r="E146" s="2435"/>
      <c r="F146" s="2442"/>
      <c r="G146" s="856" t="s">
        <v>49</v>
      </c>
      <c r="H146" s="1713"/>
      <c r="I146" s="2072"/>
      <c r="J146" s="562"/>
      <c r="K146" s="1265"/>
      <c r="L146" s="481"/>
      <c r="M146" s="1265"/>
      <c r="N146" s="480"/>
      <c r="O146" s="427"/>
      <c r="P146" s="567"/>
      <c r="Q146" s="566"/>
      <c r="R146" s="569"/>
      <c r="S146" s="567"/>
      <c r="T146" s="566"/>
      <c r="U146" s="567"/>
      <c r="V146" s="566"/>
      <c r="W146" s="569"/>
      <c r="X146" s="568"/>
      <c r="Y146" s="571"/>
      <c r="Z146" s="567"/>
      <c r="AA146" s="567"/>
      <c r="AB146" s="570"/>
      <c r="AC146" s="568"/>
      <c r="AD146" s="571"/>
      <c r="AE146" s="567"/>
      <c r="AF146" s="567"/>
      <c r="AG146" s="570"/>
      <c r="AH146" s="568"/>
      <c r="AI146" s="566"/>
      <c r="AJ146" s="570"/>
      <c r="AK146" s="568"/>
      <c r="AL146" s="293"/>
      <c r="AM146" s="293"/>
      <c r="AN146" s="292"/>
      <c r="AO146" s="295"/>
      <c r="AP146" s="292"/>
      <c r="AQ146" s="296"/>
      <c r="AR146" s="293"/>
      <c r="AS146" s="293"/>
      <c r="AT146" s="293"/>
      <c r="AU146" s="293"/>
      <c r="AV146" s="293"/>
      <c r="AW146" s="293"/>
      <c r="AX146" s="293"/>
      <c r="AY146" s="293"/>
      <c r="AZ146" s="292"/>
      <c r="BA146" s="1283"/>
      <c r="BB146" s="417"/>
      <c r="BC146" s="934"/>
      <c r="BD146" s="853"/>
      <c r="BM146" s="385">
        <f>SUM(Y146:BH146)</f>
        <v>0</v>
      </c>
    </row>
    <row r="147" spans="1:65" ht="26.25" hidden="1" customHeight="1">
      <c r="A147" s="2436"/>
      <c r="B147" s="2437"/>
      <c r="C147" s="2437"/>
      <c r="D147" s="2437"/>
      <c r="E147" s="2438"/>
      <c r="F147" s="2443"/>
      <c r="G147" s="865" t="s">
        <v>200</v>
      </c>
      <c r="H147" s="1700"/>
      <c r="I147" s="1907"/>
      <c r="J147" s="287"/>
      <c r="K147" s="1170"/>
      <c r="L147" s="287"/>
      <c r="M147" s="1170"/>
      <c r="N147" s="286"/>
      <c r="O147" s="287"/>
      <c r="P147" s="298"/>
      <c r="Q147" s="287"/>
      <c r="R147" s="288"/>
      <c r="S147" s="298"/>
      <c r="T147" s="287"/>
      <c r="U147" s="298"/>
      <c r="V147" s="287"/>
      <c r="W147" s="288"/>
      <c r="X147" s="286"/>
      <c r="Y147" s="866"/>
      <c r="Z147" s="298"/>
      <c r="AA147" s="298"/>
      <c r="AB147" s="1170"/>
      <c r="AC147" s="286"/>
      <c r="AD147" s="866"/>
      <c r="AE147" s="298"/>
      <c r="AF147" s="298"/>
      <c r="AG147" s="1170"/>
      <c r="AH147" s="286"/>
      <c r="AI147" s="287"/>
      <c r="AJ147" s="1170"/>
      <c r="AK147" s="286"/>
      <c r="AL147" s="286"/>
      <c r="AM147" s="286"/>
      <c r="AN147" s="287"/>
      <c r="AO147" s="298"/>
      <c r="AP147" s="287"/>
      <c r="AQ147" s="288"/>
      <c r="AR147" s="487"/>
      <c r="AS147" s="487"/>
      <c r="AT147" s="487"/>
      <c r="AU147" s="487"/>
      <c r="AV147" s="487"/>
      <c r="AW147" s="487"/>
      <c r="AX147" s="487"/>
      <c r="AY147" s="487"/>
      <c r="AZ147" s="285"/>
      <c r="BA147" s="1284"/>
      <c r="BB147" s="935"/>
      <c r="BC147" s="868"/>
      <c r="BD147" s="853"/>
      <c r="BL147" s="385">
        <f>BP146</f>
        <v>0</v>
      </c>
      <c r="BM147" s="385">
        <f>SUM(T147:BL147)</f>
        <v>0</v>
      </c>
    </row>
    <row r="148" spans="1:65" ht="26.25" hidden="1" customHeight="1">
      <c r="A148" s="2439"/>
      <c r="B148" s="2440"/>
      <c r="C148" s="2440"/>
      <c r="D148" s="2440"/>
      <c r="E148" s="2441"/>
      <c r="F148" s="2444"/>
      <c r="G148" s="869" t="s">
        <v>53</v>
      </c>
      <c r="H148" s="2069"/>
      <c r="I148" s="2076"/>
      <c r="J148" s="347"/>
      <c r="K148" s="420"/>
      <c r="L148" s="245"/>
      <c r="M148" s="420"/>
      <c r="N148" s="246"/>
      <c r="O148" s="245"/>
      <c r="P148" s="247"/>
      <c r="Q148" s="245"/>
      <c r="R148" s="348"/>
      <c r="S148" s="247"/>
      <c r="T148" s="245"/>
      <c r="U148" s="247"/>
      <c r="V148" s="347"/>
      <c r="W148" s="244"/>
      <c r="X148" s="246"/>
      <c r="Y148" s="387"/>
      <c r="Z148" s="247"/>
      <c r="AA148" s="346"/>
      <c r="AB148" s="420"/>
      <c r="AC148" s="246"/>
      <c r="AD148" s="387"/>
      <c r="AE148" s="247"/>
      <c r="AF148" s="346"/>
      <c r="AG148" s="420"/>
      <c r="AH148" s="246"/>
      <c r="AI148" s="245"/>
      <c r="AJ148" s="420"/>
      <c r="AK148" s="345"/>
      <c r="AL148" s="246"/>
      <c r="AM148" s="246"/>
      <c r="AN148" s="245"/>
      <c r="AO148" s="247"/>
      <c r="AP148" s="245"/>
      <c r="AQ148" s="244"/>
      <c r="AR148" s="246"/>
      <c r="AS148" s="246"/>
      <c r="AT148" s="246"/>
      <c r="AU148" s="246"/>
      <c r="AV148" s="246"/>
      <c r="AW148" s="246"/>
      <c r="AX148" s="246"/>
      <c r="AY148" s="341"/>
      <c r="AZ148" s="343"/>
      <c r="BA148" s="1285"/>
      <c r="BB148" s="384"/>
      <c r="BC148" s="877"/>
      <c r="BD148" s="853"/>
      <c r="BM148" s="385">
        <f>SUM(T148:BG148)</f>
        <v>0</v>
      </c>
    </row>
    <row r="149" spans="1:65" ht="26.25" hidden="1" customHeight="1">
      <c r="A149" s="2445"/>
      <c r="B149" s="2446"/>
      <c r="C149" s="2450" t="s">
        <v>43</v>
      </c>
      <c r="D149" s="2451"/>
      <c r="E149" s="2452"/>
      <c r="F149" s="2453"/>
      <c r="G149" s="2451"/>
      <c r="H149" s="1714">
        <f t="shared" ref="H149:BK149" si="240">G149+H148-H147</f>
        <v>0</v>
      </c>
      <c r="I149" s="1908">
        <f t="shared" si="240"/>
        <v>0</v>
      </c>
      <c r="J149" s="319">
        <f t="shared" si="240"/>
        <v>0</v>
      </c>
      <c r="K149" s="1171">
        <f t="shared" si="240"/>
        <v>0</v>
      </c>
      <c r="L149" s="255">
        <f t="shared" si="240"/>
        <v>0</v>
      </c>
      <c r="M149" s="1171">
        <f t="shared" si="240"/>
        <v>0</v>
      </c>
      <c r="N149" s="256">
        <f t="shared" si="240"/>
        <v>0</v>
      </c>
      <c r="O149" s="255">
        <f t="shared" si="240"/>
        <v>0</v>
      </c>
      <c r="P149" s="257">
        <f t="shared" si="240"/>
        <v>0</v>
      </c>
      <c r="Q149" s="255">
        <f t="shared" si="240"/>
        <v>0</v>
      </c>
      <c r="R149" s="258">
        <f t="shared" si="240"/>
        <v>0</v>
      </c>
      <c r="S149" s="257">
        <f t="shared" si="240"/>
        <v>0</v>
      </c>
      <c r="T149" s="255">
        <f t="shared" si="240"/>
        <v>0</v>
      </c>
      <c r="U149" s="257">
        <f t="shared" si="240"/>
        <v>0</v>
      </c>
      <c r="V149" s="255">
        <f t="shared" si="240"/>
        <v>0</v>
      </c>
      <c r="W149" s="258">
        <f t="shared" si="240"/>
        <v>0</v>
      </c>
      <c r="X149" s="256">
        <f t="shared" si="240"/>
        <v>0</v>
      </c>
      <c r="Y149" s="1117">
        <f t="shared" si="240"/>
        <v>0</v>
      </c>
      <c r="Z149" s="257">
        <f t="shared" si="240"/>
        <v>0</v>
      </c>
      <c r="AA149" s="257">
        <f t="shared" si="240"/>
        <v>0</v>
      </c>
      <c r="AB149" s="1171">
        <f t="shared" si="240"/>
        <v>0</v>
      </c>
      <c r="AC149" s="256">
        <f t="shared" si="240"/>
        <v>0</v>
      </c>
      <c r="AD149" s="1117">
        <f t="shared" si="240"/>
        <v>0</v>
      </c>
      <c r="AE149" s="257">
        <f t="shared" si="240"/>
        <v>0</v>
      </c>
      <c r="AF149" s="257">
        <f t="shared" si="240"/>
        <v>0</v>
      </c>
      <c r="AG149" s="1171">
        <f t="shared" si="240"/>
        <v>0</v>
      </c>
      <c r="AH149" s="256">
        <f t="shared" si="240"/>
        <v>0</v>
      </c>
      <c r="AI149" s="255">
        <f t="shared" si="240"/>
        <v>0</v>
      </c>
      <c r="AJ149" s="1171">
        <f t="shared" si="240"/>
        <v>0</v>
      </c>
      <c r="AK149" s="256">
        <f t="shared" si="240"/>
        <v>0</v>
      </c>
      <c r="AL149" s="871">
        <f t="shared" si="240"/>
        <v>0</v>
      </c>
      <c r="AM149" s="871">
        <f t="shared" si="240"/>
        <v>0</v>
      </c>
      <c r="AN149" s="872">
        <f t="shared" si="240"/>
        <v>0</v>
      </c>
      <c r="AO149" s="873">
        <f t="shared" si="240"/>
        <v>0</v>
      </c>
      <c r="AP149" s="872">
        <f t="shared" si="240"/>
        <v>0</v>
      </c>
      <c r="AQ149" s="892">
        <f t="shared" si="240"/>
        <v>0</v>
      </c>
      <c r="AR149" s="871">
        <f t="shared" si="240"/>
        <v>0</v>
      </c>
      <c r="AS149" s="871">
        <f t="shared" si="240"/>
        <v>0</v>
      </c>
      <c r="AT149" s="871">
        <f t="shared" si="240"/>
        <v>0</v>
      </c>
      <c r="AU149" s="871"/>
      <c r="AV149" s="871"/>
      <c r="AW149" s="871"/>
      <c r="AX149" s="871"/>
      <c r="AY149" s="871"/>
      <c r="AZ149" s="872"/>
      <c r="BA149" s="1295"/>
      <c r="BB149" s="936">
        <f t="shared" si="240"/>
        <v>0</v>
      </c>
      <c r="BC149" s="937">
        <f t="shared" si="240"/>
        <v>0</v>
      </c>
      <c r="BD149" s="853">
        <f t="shared" si="240"/>
        <v>0</v>
      </c>
      <c r="BE149" s="385">
        <f t="shared" si="240"/>
        <v>0</v>
      </c>
      <c r="BF149" s="385">
        <f t="shared" si="240"/>
        <v>0</v>
      </c>
      <c r="BG149" s="385">
        <f t="shared" si="240"/>
        <v>0</v>
      </c>
      <c r="BH149" s="385">
        <f t="shared" si="240"/>
        <v>0</v>
      </c>
      <c r="BI149" s="385">
        <f t="shared" si="240"/>
        <v>0</v>
      </c>
      <c r="BJ149" s="385">
        <f t="shared" si="240"/>
        <v>0</v>
      </c>
      <c r="BK149" s="385">
        <f t="shared" si="240"/>
        <v>0</v>
      </c>
    </row>
    <row r="150" spans="1:65" ht="26.25" hidden="1" customHeight="1">
      <c r="A150" s="2447"/>
      <c r="B150" s="2448"/>
      <c r="C150" s="2454" t="s">
        <v>197</v>
      </c>
      <c r="D150" s="2455"/>
      <c r="E150" s="2456"/>
      <c r="F150" s="2457"/>
      <c r="G150" s="2455"/>
      <c r="H150" s="1715"/>
      <c r="I150" s="2073"/>
      <c r="J150" s="876"/>
      <c r="K150" s="420"/>
      <c r="L150" s="245"/>
      <c r="M150" s="420"/>
      <c r="N150" s="246"/>
      <c r="O150" s="245"/>
      <c r="P150" s="366"/>
      <c r="Q150" s="1104"/>
      <c r="R150" s="364"/>
      <c r="S150" s="366"/>
      <c r="T150" s="1104"/>
      <c r="U150" s="366"/>
      <c r="V150" s="1104"/>
      <c r="W150" s="364"/>
      <c r="X150" s="365"/>
      <c r="Y150" s="1103"/>
      <c r="Z150" s="366"/>
      <c r="AA150" s="366"/>
      <c r="AB150" s="590"/>
      <c r="AC150" s="365"/>
      <c r="AD150" s="1103"/>
      <c r="AE150" s="366"/>
      <c r="AF150" s="366"/>
      <c r="AG150" s="590"/>
      <c r="AH150" s="365"/>
      <c r="AI150" s="1104"/>
      <c r="AJ150" s="590"/>
      <c r="AK150" s="365"/>
      <c r="AL150" s="359"/>
      <c r="AM150" s="359"/>
      <c r="AN150" s="358"/>
      <c r="AO150" s="361"/>
      <c r="AP150" s="358"/>
      <c r="AQ150" s="362"/>
      <c r="AR150" s="359"/>
      <c r="AS150" s="359"/>
      <c r="AT150" s="359"/>
      <c r="AU150" s="359"/>
      <c r="AV150" s="359"/>
      <c r="AW150" s="359"/>
      <c r="AX150" s="359"/>
      <c r="AY150" s="359"/>
      <c r="AZ150" s="358"/>
      <c r="BA150" s="1287"/>
      <c r="BB150" s="355"/>
      <c r="BC150" s="901"/>
      <c r="BD150" s="853"/>
    </row>
    <row r="151" spans="1:65" ht="26.25" hidden="1" customHeight="1" thickBot="1">
      <c r="A151" s="2421"/>
      <c r="B151" s="2449"/>
      <c r="C151" s="2458" t="s">
        <v>41</v>
      </c>
      <c r="D151" s="2459"/>
      <c r="E151" s="2460"/>
      <c r="F151" s="2461"/>
      <c r="G151" s="2459"/>
      <c r="H151" s="1703">
        <f t="shared" ref="H151:BK151" si="241">G151+H147-H150</f>
        <v>0</v>
      </c>
      <c r="I151" s="2077">
        <f t="shared" si="241"/>
        <v>0</v>
      </c>
      <c r="J151" s="883">
        <f t="shared" si="241"/>
        <v>0</v>
      </c>
      <c r="K151" s="1172">
        <f t="shared" si="241"/>
        <v>0</v>
      </c>
      <c r="L151" s="1108">
        <f t="shared" si="241"/>
        <v>0</v>
      </c>
      <c r="M151" s="1172">
        <f t="shared" si="241"/>
        <v>0</v>
      </c>
      <c r="N151" s="339">
        <f t="shared" si="241"/>
        <v>0</v>
      </c>
      <c r="O151" s="1108">
        <f t="shared" si="241"/>
        <v>0</v>
      </c>
      <c r="P151" s="340">
        <f t="shared" si="241"/>
        <v>0</v>
      </c>
      <c r="Q151" s="1108">
        <f t="shared" si="241"/>
        <v>0</v>
      </c>
      <c r="R151" s="338">
        <f t="shared" si="241"/>
        <v>0</v>
      </c>
      <c r="S151" s="340">
        <f t="shared" si="241"/>
        <v>0</v>
      </c>
      <c r="T151" s="1108">
        <f t="shared" si="241"/>
        <v>0</v>
      </c>
      <c r="U151" s="340">
        <f t="shared" si="241"/>
        <v>0</v>
      </c>
      <c r="V151" s="1108">
        <f t="shared" si="241"/>
        <v>0</v>
      </c>
      <c r="W151" s="338">
        <f t="shared" si="241"/>
        <v>0</v>
      </c>
      <c r="X151" s="339">
        <f t="shared" si="241"/>
        <v>0</v>
      </c>
      <c r="Y151" s="1107">
        <f t="shared" si="241"/>
        <v>0</v>
      </c>
      <c r="Z151" s="340">
        <f t="shared" si="241"/>
        <v>0</v>
      </c>
      <c r="AA151" s="340">
        <f t="shared" si="241"/>
        <v>0</v>
      </c>
      <c r="AB151" s="1172">
        <f t="shared" si="241"/>
        <v>0</v>
      </c>
      <c r="AC151" s="339">
        <f t="shared" si="241"/>
        <v>0</v>
      </c>
      <c r="AD151" s="1107">
        <f t="shared" si="241"/>
        <v>0</v>
      </c>
      <c r="AE151" s="340">
        <f t="shared" si="241"/>
        <v>0</v>
      </c>
      <c r="AF151" s="340">
        <f t="shared" si="241"/>
        <v>0</v>
      </c>
      <c r="AG151" s="1172">
        <f t="shared" si="241"/>
        <v>0</v>
      </c>
      <c r="AH151" s="339">
        <f t="shared" si="241"/>
        <v>0</v>
      </c>
      <c r="AI151" s="1108">
        <f t="shared" si="241"/>
        <v>0</v>
      </c>
      <c r="AJ151" s="1172">
        <f t="shared" si="241"/>
        <v>0</v>
      </c>
      <c r="AK151" s="339">
        <f t="shared" si="241"/>
        <v>0</v>
      </c>
      <c r="AL151" s="884">
        <f t="shared" si="241"/>
        <v>0</v>
      </c>
      <c r="AM151" s="884">
        <f t="shared" si="241"/>
        <v>0</v>
      </c>
      <c r="AN151" s="885">
        <f t="shared" si="241"/>
        <v>0</v>
      </c>
      <c r="AO151" s="886">
        <f t="shared" si="241"/>
        <v>0</v>
      </c>
      <c r="AP151" s="885">
        <f t="shared" si="241"/>
        <v>0</v>
      </c>
      <c r="AQ151" s="894">
        <f t="shared" si="241"/>
        <v>0</v>
      </c>
      <c r="AR151" s="884">
        <f t="shared" si="241"/>
        <v>0</v>
      </c>
      <c r="AS151" s="912">
        <f t="shared" si="241"/>
        <v>0</v>
      </c>
      <c r="AT151" s="884">
        <f t="shared" si="241"/>
        <v>0</v>
      </c>
      <c r="AU151" s="884"/>
      <c r="AV151" s="884"/>
      <c r="AW151" s="884"/>
      <c r="AX151" s="884"/>
      <c r="AY151" s="884"/>
      <c r="AZ151" s="885"/>
      <c r="BA151" s="1289"/>
      <c r="BB151" s="384">
        <f t="shared" si="241"/>
        <v>0</v>
      </c>
      <c r="BC151" s="938">
        <f t="shared" si="241"/>
        <v>0</v>
      </c>
      <c r="BD151" s="853">
        <f t="shared" si="241"/>
        <v>0</v>
      </c>
      <c r="BE151" s="385">
        <f t="shared" si="241"/>
        <v>0</v>
      </c>
      <c r="BF151" s="385">
        <f t="shared" si="241"/>
        <v>0</v>
      </c>
      <c r="BG151" s="385">
        <f t="shared" si="241"/>
        <v>0</v>
      </c>
      <c r="BH151" s="385">
        <f t="shared" si="241"/>
        <v>0</v>
      </c>
      <c r="BI151" s="385">
        <f t="shared" si="241"/>
        <v>0</v>
      </c>
      <c r="BJ151" s="385">
        <f t="shared" si="241"/>
        <v>0</v>
      </c>
      <c r="BK151" s="385">
        <f t="shared" si="241"/>
        <v>0</v>
      </c>
    </row>
    <row r="152" spans="1:65" ht="26.25" customHeight="1" thickBot="1">
      <c r="A152" s="2599" t="s">
        <v>284</v>
      </c>
      <c r="B152" s="2600"/>
      <c r="C152" s="2600"/>
      <c r="D152" s="2600"/>
      <c r="E152" s="2600"/>
      <c r="F152" s="2600"/>
      <c r="G152" s="2600"/>
      <c r="H152" s="1080">
        <f t="shared" ref="H152:J152" si="242">H11+H17+H73+H79+H85</f>
        <v>300</v>
      </c>
      <c r="I152" s="2078">
        <f t="shared" si="242"/>
        <v>400</v>
      </c>
      <c r="J152" s="1080">
        <f t="shared" si="242"/>
        <v>400</v>
      </c>
      <c r="K152" s="1080">
        <f>K11+K17+K73+K79+K85</f>
        <v>400</v>
      </c>
      <c r="L152" s="1080">
        <f t="shared" ref="L152:AJ152" si="243">L11+L17+L73+L79+L85</f>
        <v>300</v>
      </c>
      <c r="M152" s="1242">
        <f t="shared" si="243"/>
        <v>300</v>
      </c>
      <c r="N152" s="1239">
        <f t="shared" si="243"/>
        <v>300</v>
      </c>
      <c r="O152" s="1080">
        <f t="shared" si="243"/>
        <v>300</v>
      </c>
      <c r="P152" s="1080">
        <f t="shared" si="243"/>
        <v>300</v>
      </c>
      <c r="Q152" s="1080">
        <f t="shared" si="243"/>
        <v>300</v>
      </c>
      <c r="R152" s="1838">
        <f t="shared" si="243"/>
        <v>400</v>
      </c>
      <c r="S152" s="1080">
        <f t="shared" si="243"/>
        <v>400</v>
      </c>
      <c r="T152" s="1080">
        <f t="shared" si="243"/>
        <v>400</v>
      </c>
      <c r="U152" s="1080">
        <f t="shared" si="243"/>
        <v>400</v>
      </c>
      <c r="V152" s="1242">
        <f t="shared" si="243"/>
        <v>400</v>
      </c>
      <c r="W152" s="1838">
        <f t="shared" si="243"/>
        <v>400</v>
      </c>
      <c r="X152" s="1080">
        <f t="shared" si="243"/>
        <v>400</v>
      </c>
      <c r="Y152" s="1080">
        <f t="shared" si="243"/>
        <v>400</v>
      </c>
      <c r="Z152" s="1080">
        <f t="shared" si="243"/>
        <v>400</v>
      </c>
      <c r="AA152" s="1242">
        <f t="shared" si="243"/>
        <v>400</v>
      </c>
      <c r="AB152" s="1870">
        <f t="shared" si="243"/>
        <v>400</v>
      </c>
      <c r="AC152" s="1239">
        <f t="shared" si="243"/>
        <v>400</v>
      </c>
      <c r="AD152" s="1080">
        <f t="shared" si="243"/>
        <v>400</v>
      </c>
      <c r="AE152" s="1080">
        <f t="shared" si="243"/>
        <v>0</v>
      </c>
      <c r="AF152" s="1242">
        <f t="shared" si="243"/>
        <v>0</v>
      </c>
      <c r="AG152" s="2056">
        <f t="shared" si="243"/>
        <v>0</v>
      </c>
      <c r="AH152" s="1239">
        <f t="shared" si="243"/>
        <v>0</v>
      </c>
      <c r="AI152" s="1080">
        <f t="shared" si="243"/>
        <v>0</v>
      </c>
      <c r="AJ152" s="1176">
        <f t="shared" si="243"/>
        <v>0</v>
      </c>
      <c r="AK152" s="957">
        <f t="shared" ref="AK152:AQ152" si="244">AK23+AK17+AK11</f>
        <v>0</v>
      </c>
      <c r="AL152" s="958">
        <f t="shared" si="244"/>
        <v>0</v>
      </c>
      <c r="AM152" s="959">
        <f t="shared" si="244"/>
        <v>0</v>
      </c>
      <c r="AN152" s="960">
        <f t="shared" si="244"/>
        <v>0</v>
      </c>
      <c r="AO152" s="961">
        <f t="shared" si="244"/>
        <v>0</v>
      </c>
      <c r="AP152" s="962">
        <f t="shared" si="244"/>
        <v>0</v>
      </c>
      <c r="AQ152" s="963">
        <f t="shared" si="244"/>
        <v>0</v>
      </c>
      <c r="AR152" s="959"/>
      <c r="AS152" s="964"/>
      <c r="AT152" s="959"/>
      <c r="AU152" s="959"/>
      <c r="AV152" s="959"/>
      <c r="AW152" s="962"/>
      <c r="AX152" s="964"/>
      <c r="AY152" s="964"/>
      <c r="AZ152" s="964"/>
      <c r="BA152" s="965"/>
      <c r="BB152" s="1280"/>
      <c r="BC152" s="1208">
        <f>SUM(J152:AW152)</f>
        <v>7800</v>
      </c>
      <c r="BD152" s="853"/>
    </row>
    <row r="153" spans="1:65" ht="24.75" hidden="1" customHeight="1" thickBot="1">
      <c r="A153" s="2589" t="s">
        <v>208</v>
      </c>
      <c r="B153" s="2590"/>
      <c r="C153" s="2590"/>
      <c r="D153" s="2590"/>
      <c r="E153" s="2590"/>
      <c r="F153" s="2590"/>
      <c r="G153" s="2590"/>
      <c r="H153" s="966"/>
      <c r="I153" s="968"/>
      <c r="J153" s="1118"/>
      <c r="K153" s="967"/>
      <c r="L153" s="1118"/>
      <c r="M153" s="1177"/>
      <c r="N153" s="970"/>
      <c r="O153" s="1118"/>
      <c r="P153" s="967"/>
      <c r="Q153" s="1118"/>
      <c r="R153" s="968"/>
      <c r="S153" s="967"/>
      <c r="T153" s="1118"/>
      <c r="U153" s="969"/>
      <c r="V153" s="2057"/>
      <c r="W153" s="968"/>
      <c r="X153" s="970"/>
      <c r="Y153" s="966"/>
      <c r="Z153" s="967"/>
      <c r="AA153" s="2057"/>
      <c r="AB153" s="968"/>
      <c r="AC153" s="970"/>
      <c r="AD153" s="966"/>
      <c r="AE153" s="967"/>
      <c r="AF153" s="2057"/>
      <c r="AG153" s="2057"/>
      <c r="AH153" s="970"/>
      <c r="AI153" s="1118"/>
      <c r="AJ153" s="1177"/>
      <c r="AK153" s="970"/>
      <c r="AL153" s="971"/>
      <c r="AM153" s="971"/>
      <c r="AN153" s="972"/>
      <c r="AO153" s="973"/>
      <c r="AP153" s="972"/>
      <c r="AQ153" s="974"/>
      <c r="AR153" s="971"/>
      <c r="AS153" s="971"/>
      <c r="AT153" s="971"/>
      <c r="AU153" s="971"/>
      <c r="AV153" s="971"/>
      <c r="AW153" s="971"/>
      <c r="AX153" s="971"/>
      <c r="AY153" s="971"/>
      <c r="AZ153" s="972"/>
      <c r="BA153" s="1302"/>
      <c r="BB153" s="975" t="e">
        <f>SUM(#REF!,BB56,BB38,BB62)</f>
        <v>#REF!</v>
      </c>
      <c r="BC153" s="976" t="e">
        <f>SUM(P153:BB153)</f>
        <v>#REF!</v>
      </c>
      <c r="BD153" s="853"/>
    </row>
    <row r="154" spans="1:65" ht="24.75" hidden="1" customHeight="1" thickBot="1">
      <c r="A154" s="2589" t="s">
        <v>209</v>
      </c>
      <c r="B154" s="2590"/>
      <c r="C154" s="2590"/>
      <c r="D154" s="2590"/>
      <c r="E154" s="2590"/>
      <c r="F154" s="2590"/>
      <c r="G154" s="2590"/>
      <c r="H154" s="966"/>
      <c r="I154" s="968"/>
      <c r="J154" s="1118"/>
      <c r="K154" s="967"/>
      <c r="L154" s="1118"/>
      <c r="M154" s="1177"/>
      <c r="N154" s="970"/>
      <c r="O154" s="1118"/>
      <c r="P154" s="967"/>
      <c r="Q154" s="1118"/>
      <c r="R154" s="968"/>
      <c r="S154" s="967"/>
      <c r="T154" s="1118"/>
      <c r="U154" s="969"/>
      <c r="V154" s="2057"/>
      <c r="W154" s="968"/>
      <c r="X154" s="970"/>
      <c r="Y154" s="966"/>
      <c r="Z154" s="967"/>
      <c r="AA154" s="2057"/>
      <c r="AB154" s="968"/>
      <c r="AC154" s="970"/>
      <c r="AD154" s="966"/>
      <c r="AE154" s="967"/>
      <c r="AF154" s="2057"/>
      <c r="AG154" s="2057"/>
      <c r="AH154" s="970"/>
      <c r="AI154" s="1118"/>
      <c r="AJ154" s="1177"/>
      <c r="AK154" s="970"/>
      <c r="AL154" s="971"/>
      <c r="AM154" s="971"/>
      <c r="AN154" s="972"/>
      <c r="AO154" s="973"/>
      <c r="AP154" s="972"/>
      <c r="AQ154" s="974"/>
      <c r="AR154" s="971"/>
      <c r="AS154" s="971"/>
      <c r="AT154" s="971"/>
      <c r="AU154" s="971"/>
      <c r="AV154" s="971"/>
      <c r="AW154" s="971"/>
      <c r="AX154" s="971"/>
      <c r="AY154" s="971"/>
      <c r="AZ154" s="972"/>
      <c r="BA154" s="1302"/>
      <c r="BB154" s="975" t="e">
        <f>SUM(#REF!*2)+(BB38*2)</f>
        <v>#REF!</v>
      </c>
      <c r="BC154" s="976" t="e">
        <f>SUM(U154:BB154)</f>
        <v>#REF!</v>
      </c>
    </row>
    <row r="155" spans="1:65" ht="24.75" hidden="1" customHeight="1" thickBot="1">
      <c r="A155" s="2589" t="s">
        <v>210</v>
      </c>
      <c r="B155" s="2590"/>
      <c r="C155" s="2590"/>
      <c r="D155" s="2590"/>
      <c r="E155" s="2590"/>
      <c r="F155" s="2590"/>
      <c r="G155" s="2590"/>
      <c r="H155" s="1122"/>
      <c r="I155" s="978"/>
      <c r="J155" s="1123"/>
      <c r="K155" s="967"/>
      <c r="L155" s="1118"/>
      <c r="M155" s="1177"/>
      <c r="N155" s="970"/>
      <c r="O155" s="1118"/>
      <c r="P155" s="977"/>
      <c r="Q155" s="1123"/>
      <c r="R155" s="978"/>
      <c r="S155" s="977"/>
      <c r="T155" s="1123"/>
      <c r="U155" s="979"/>
      <c r="V155" s="2058"/>
      <c r="W155" s="978"/>
      <c r="X155" s="980"/>
      <c r="Y155" s="1122"/>
      <c r="Z155" s="977"/>
      <c r="AA155" s="2058"/>
      <c r="AB155" s="978"/>
      <c r="AC155" s="980"/>
      <c r="AD155" s="1122"/>
      <c r="AE155" s="977"/>
      <c r="AF155" s="2058"/>
      <c r="AG155" s="2058"/>
      <c r="AH155" s="980"/>
      <c r="AI155" s="1123"/>
      <c r="AJ155" s="1178"/>
      <c r="AK155" s="980"/>
      <c r="AL155" s="981"/>
      <c r="AM155" s="981"/>
      <c r="AN155" s="1124"/>
      <c r="AO155" s="982"/>
      <c r="AP155" s="1124"/>
      <c r="AQ155" s="983"/>
      <c r="AR155" s="981"/>
      <c r="AS155" s="981"/>
      <c r="AT155" s="981"/>
      <c r="AU155" s="981"/>
      <c r="AV155" s="981"/>
      <c r="AW155" s="981"/>
      <c r="AX155" s="981"/>
      <c r="AY155" s="981"/>
      <c r="AZ155" s="1124"/>
      <c r="BA155" s="1303"/>
      <c r="BB155" s="984">
        <f>SUM(BB56,BB62)</f>
        <v>0</v>
      </c>
      <c r="BC155" s="985">
        <f>SUM(P155:BB155)</f>
        <v>0</v>
      </c>
    </row>
    <row r="156" spans="1:65" ht="24.75" hidden="1" customHeight="1" thickBot="1">
      <c r="A156" s="1123"/>
      <c r="B156" s="1123"/>
      <c r="C156" s="1123"/>
      <c r="D156" s="1123"/>
      <c r="E156" s="1123"/>
      <c r="F156" s="1123"/>
      <c r="G156" s="1123"/>
      <c r="H156" s="1122"/>
      <c r="I156" s="978"/>
      <c r="J156" s="1123"/>
      <c r="K156" s="977"/>
      <c r="L156" s="1123"/>
      <c r="M156" s="1178"/>
      <c r="N156" s="980"/>
      <c r="O156" s="1123"/>
      <c r="P156" s="977"/>
      <c r="Q156" s="1123"/>
      <c r="R156" s="978"/>
      <c r="S156" s="977"/>
      <c r="T156" s="1123"/>
      <c r="U156" s="979"/>
      <c r="V156" s="2058"/>
      <c r="W156" s="978"/>
      <c r="X156" s="980"/>
      <c r="Y156" s="1122"/>
      <c r="Z156" s="977"/>
      <c r="AA156" s="2058"/>
      <c r="AB156" s="978"/>
      <c r="AC156" s="980"/>
      <c r="AD156" s="1122"/>
      <c r="AE156" s="977"/>
      <c r="AF156" s="2058"/>
      <c r="AG156" s="2058"/>
      <c r="AH156" s="980"/>
      <c r="AI156" s="1123"/>
      <c r="AJ156" s="1178"/>
      <c r="AK156" s="980"/>
      <c r="AL156" s="986"/>
      <c r="AM156" s="986"/>
      <c r="AN156" s="987"/>
      <c r="AO156" s="988"/>
      <c r="AP156" s="987"/>
      <c r="AQ156" s="989"/>
      <c r="AR156" s="986"/>
      <c r="AS156" s="986"/>
      <c r="AT156" s="986"/>
      <c r="AU156" s="986"/>
      <c r="AV156" s="986"/>
      <c r="AW156" s="986"/>
      <c r="AX156" s="986"/>
      <c r="AY156" s="986"/>
      <c r="AZ156" s="987"/>
      <c r="BA156" s="1304"/>
      <c r="BB156" s="990"/>
      <c r="BC156" s="991"/>
    </row>
    <row r="157" spans="1:65" ht="24.75" hidden="1" customHeight="1">
      <c r="A157" s="2589" t="s">
        <v>211</v>
      </c>
      <c r="B157" s="2601"/>
      <c r="C157" s="2590" t="s">
        <v>33</v>
      </c>
      <c r="D157" s="2590"/>
      <c r="E157" s="975"/>
      <c r="F157" s="2586"/>
      <c r="G157" s="992" t="s">
        <v>49</v>
      </c>
      <c r="H157" s="993"/>
      <c r="I157" s="996"/>
      <c r="J157" s="995"/>
      <c r="K157" s="967"/>
      <c r="L157" s="1118"/>
      <c r="M157" s="1177"/>
      <c r="N157" s="970"/>
      <c r="O157" s="1118"/>
      <c r="P157" s="994"/>
      <c r="Q157" s="995"/>
      <c r="R157" s="996"/>
      <c r="S157" s="994"/>
      <c r="T157" s="995"/>
      <c r="U157" s="997"/>
      <c r="V157" s="2059"/>
      <c r="W157" s="996"/>
      <c r="X157" s="998"/>
      <c r="Y157" s="993"/>
      <c r="Z157" s="994"/>
      <c r="AA157" s="2059"/>
      <c r="AB157" s="996"/>
      <c r="AC157" s="998"/>
      <c r="AD157" s="993"/>
      <c r="AE157" s="994"/>
      <c r="AF157" s="2059"/>
      <c r="AG157" s="2059"/>
      <c r="AH157" s="998"/>
      <c r="AI157" s="995"/>
      <c r="AJ157" s="1179"/>
      <c r="AK157" s="998"/>
      <c r="AL157" s="999"/>
      <c r="AM157" s="999"/>
      <c r="AN157" s="1000"/>
      <c r="AO157" s="1001"/>
      <c r="AP157" s="1000"/>
      <c r="AQ157" s="1002"/>
      <c r="AR157" s="999"/>
      <c r="AS157" s="999"/>
      <c r="AT157" s="999"/>
      <c r="AU157" s="999"/>
      <c r="AV157" s="999"/>
      <c r="AW157" s="999"/>
      <c r="AX157" s="999"/>
      <c r="AY157" s="999"/>
      <c r="AZ157" s="1000"/>
      <c r="BA157" s="1305"/>
      <c r="BB157" s="1003"/>
      <c r="BC157" s="1004">
        <f t="shared" ref="BC157:BC171" si="245">SUM(U157:BB157)</f>
        <v>0</v>
      </c>
      <c r="BD157" s="853"/>
    </row>
    <row r="158" spans="1:65" ht="24.75" hidden="1" customHeight="1">
      <c r="A158" s="2591"/>
      <c r="B158" s="2602"/>
      <c r="C158" s="2592"/>
      <c r="D158" s="2592"/>
      <c r="E158" s="1005"/>
      <c r="F158" s="2587"/>
      <c r="G158" s="865" t="s">
        <v>53</v>
      </c>
      <c r="H158" s="1006"/>
      <c r="I158" s="1013"/>
      <c r="J158" s="1008"/>
      <c r="K158" s="1009"/>
      <c r="L158" s="1119"/>
      <c r="M158" s="414"/>
      <c r="N158" s="416"/>
      <c r="O158" s="1119"/>
      <c r="P158" s="1009"/>
      <c r="Q158" s="1119"/>
      <c r="R158" s="1010"/>
      <c r="S158" s="1009"/>
      <c r="T158" s="1119"/>
      <c r="U158" s="1011"/>
      <c r="V158" s="2060"/>
      <c r="W158" s="1010"/>
      <c r="X158" s="416"/>
      <c r="Y158" s="415"/>
      <c r="Z158" s="1009"/>
      <c r="AA158" s="2060"/>
      <c r="AB158" s="1010"/>
      <c r="AC158" s="416"/>
      <c r="AD158" s="415"/>
      <c r="AE158" s="1009"/>
      <c r="AF158" s="2060"/>
      <c r="AG158" s="2060"/>
      <c r="AH158" s="416"/>
      <c r="AI158" s="1119"/>
      <c r="AJ158" s="414"/>
      <c r="AK158" s="1012"/>
      <c r="AL158" s="1012"/>
      <c r="AM158" s="1012"/>
      <c r="AN158" s="1119"/>
      <c r="AO158" s="1009"/>
      <c r="AP158" s="1008"/>
      <c r="AQ158" s="1013"/>
      <c r="AR158" s="416"/>
      <c r="AS158" s="416"/>
      <c r="AT158" s="416"/>
      <c r="AU158" s="416"/>
      <c r="AV158" s="416"/>
      <c r="AW158" s="416"/>
      <c r="AX158" s="416"/>
      <c r="AY158" s="1014"/>
      <c r="AZ158" s="1015"/>
      <c r="BA158" s="1306"/>
      <c r="BB158" s="1016"/>
      <c r="BC158" s="1017">
        <f t="shared" si="245"/>
        <v>0</v>
      </c>
      <c r="BD158" s="853"/>
    </row>
    <row r="159" spans="1:65" ht="24.75" hidden="1" customHeight="1" thickBot="1">
      <c r="A159" s="2591"/>
      <c r="B159" s="2602"/>
      <c r="C159" s="2592"/>
      <c r="D159" s="2592"/>
      <c r="E159" s="1018" t="s">
        <v>212</v>
      </c>
      <c r="F159" s="2588"/>
      <c r="G159" s="1019" t="s">
        <v>48</v>
      </c>
      <c r="H159" s="1020"/>
      <c r="I159" s="1024"/>
      <c r="J159" s="1022"/>
      <c r="K159" s="1023"/>
      <c r="L159" s="1120"/>
      <c r="M159" s="2054"/>
      <c r="N159" s="2053"/>
      <c r="O159" s="1120"/>
      <c r="P159" s="1021"/>
      <c r="Q159" s="1022"/>
      <c r="R159" s="1024"/>
      <c r="S159" s="1021"/>
      <c r="T159" s="1022"/>
      <c r="U159" s="1025"/>
      <c r="V159" s="2061"/>
      <c r="W159" s="1024"/>
      <c r="X159" s="1026"/>
      <c r="Y159" s="1020"/>
      <c r="Z159" s="1021"/>
      <c r="AA159" s="2061"/>
      <c r="AB159" s="1024"/>
      <c r="AC159" s="1026"/>
      <c r="AD159" s="1020"/>
      <c r="AE159" s="1021"/>
      <c r="AF159" s="2061"/>
      <c r="AG159" s="2061"/>
      <c r="AH159" s="1026"/>
      <c r="AI159" s="1022"/>
      <c r="AJ159" s="1180"/>
      <c r="AK159" s="1026"/>
      <c r="AL159" s="1026"/>
      <c r="AM159" s="1026"/>
      <c r="AN159" s="1022"/>
      <c r="AO159" s="1021"/>
      <c r="AP159" s="1022"/>
      <c r="AQ159" s="1024"/>
      <c r="AR159" s="1026"/>
      <c r="AS159" s="1026"/>
      <c r="AT159" s="1026"/>
      <c r="AU159" s="1026"/>
      <c r="AV159" s="1026"/>
      <c r="AW159" s="1026"/>
      <c r="AX159" s="1026"/>
      <c r="AY159" s="1026"/>
      <c r="AZ159" s="1022"/>
      <c r="BA159" s="1307"/>
      <c r="BB159" s="1027"/>
      <c r="BC159" s="1028">
        <f t="shared" si="245"/>
        <v>0</v>
      </c>
      <c r="BD159" s="853"/>
    </row>
    <row r="160" spans="1:65" ht="24.75" hidden="1" customHeight="1">
      <c r="A160" s="2591"/>
      <c r="B160" s="2602"/>
      <c r="C160" s="2589"/>
      <c r="D160" s="2590"/>
      <c r="E160" s="975"/>
      <c r="F160" s="2587"/>
      <c r="G160" s="1029" t="s">
        <v>49</v>
      </c>
      <c r="H160" s="1006"/>
      <c r="I160" s="1013"/>
      <c r="J160" s="1008"/>
      <c r="K160" s="1009"/>
      <c r="L160" s="1119"/>
      <c r="M160" s="414"/>
      <c r="N160" s="416"/>
      <c r="O160" s="1119"/>
      <c r="P160" s="1007"/>
      <c r="Q160" s="1008"/>
      <c r="R160" s="1013"/>
      <c r="S160" s="1007"/>
      <c r="T160" s="1008"/>
      <c r="U160" s="1030"/>
      <c r="V160" s="2062"/>
      <c r="W160" s="1013"/>
      <c r="X160" s="1012"/>
      <c r="Y160" s="1006"/>
      <c r="Z160" s="1007"/>
      <c r="AA160" s="2062"/>
      <c r="AB160" s="1013"/>
      <c r="AC160" s="1012"/>
      <c r="AD160" s="1006"/>
      <c r="AE160" s="1007"/>
      <c r="AF160" s="2062"/>
      <c r="AG160" s="2062"/>
      <c r="AH160" s="1012"/>
      <c r="AI160" s="1008"/>
      <c r="AJ160" s="1181"/>
      <c r="AK160" s="1012"/>
      <c r="AL160" s="1031"/>
      <c r="AM160" s="1031"/>
      <c r="AN160" s="1032"/>
      <c r="AO160" s="1033"/>
      <c r="AP160" s="1032"/>
      <c r="AQ160" s="1034"/>
      <c r="AR160" s="1031"/>
      <c r="AS160" s="1031"/>
      <c r="AT160" s="1031"/>
      <c r="AU160" s="1031"/>
      <c r="AV160" s="1031"/>
      <c r="AW160" s="1031"/>
      <c r="AX160" s="1031"/>
      <c r="AY160" s="1031"/>
      <c r="AZ160" s="1032"/>
      <c r="BA160" s="1308"/>
      <c r="BB160" s="1035"/>
      <c r="BC160" s="1004">
        <f t="shared" si="245"/>
        <v>0</v>
      </c>
      <c r="BD160" s="853"/>
    </row>
    <row r="161" spans="1:56" ht="24.75" hidden="1" customHeight="1">
      <c r="A161" s="2591"/>
      <c r="B161" s="2602"/>
      <c r="C161" s="2591"/>
      <c r="D161" s="2592"/>
      <c r="E161" s="1005"/>
      <c r="F161" s="2587"/>
      <c r="G161" s="865" t="s">
        <v>53</v>
      </c>
      <c r="H161" s="415"/>
      <c r="I161" s="1010"/>
      <c r="J161" s="1119"/>
      <c r="K161" s="1009"/>
      <c r="L161" s="1119"/>
      <c r="M161" s="414"/>
      <c r="N161" s="416"/>
      <c r="O161" s="1119"/>
      <c r="P161" s="1009"/>
      <c r="Q161" s="1119"/>
      <c r="R161" s="1010"/>
      <c r="S161" s="1009"/>
      <c r="T161" s="1119"/>
      <c r="U161" s="1011"/>
      <c r="V161" s="2060"/>
      <c r="W161" s="1010"/>
      <c r="X161" s="416"/>
      <c r="Y161" s="415"/>
      <c r="Z161" s="1009"/>
      <c r="AA161" s="2060"/>
      <c r="AB161" s="1010"/>
      <c r="AC161" s="416"/>
      <c r="AD161" s="415"/>
      <c r="AE161" s="1009"/>
      <c r="AF161" s="2060"/>
      <c r="AG161" s="2060"/>
      <c r="AH161" s="416"/>
      <c r="AI161" s="1119"/>
      <c r="AJ161" s="414"/>
      <c r="AK161" s="416"/>
      <c r="AL161" s="416"/>
      <c r="AM161" s="416"/>
      <c r="AN161" s="1119"/>
      <c r="AO161" s="1009"/>
      <c r="AP161" s="1119"/>
      <c r="AQ161" s="1010"/>
      <c r="AR161" s="416"/>
      <c r="AS161" s="416"/>
      <c r="AT161" s="416"/>
      <c r="AU161" s="416"/>
      <c r="AV161" s="416"/>
      <c r="AW161" s="416"/>
      <c r="AX161" s="416"/>
      <c r="AY161" s="1014"/>
      <c r="AZ161" s="1015"/>
      <c r="BA161" s="1306"/>
      <c r="BB161" s="1016"/>
      <c r="BC161" s="1017">
        <f t="shared" si="245"/>
        <v>0</v>
      </c>
      <c r="BD161" s="853"/>
    </row>
    <row r="162" spans="1:56" ht="24.75" hidden="1" customHeight="1" thickBot="1">
      <c r="A162" s="2591"/>
      <c r="B162" s="2602"/>
      <c r="C162" s="2591"/>
      <c r="D162" s="2592"/>
      <c r="E162" s="1018"/>
      <c r="F162" s="2587"/>
      <c r="G162" s="1036" t="s">
        <v>48</v>
      </c>
      <c r="H162" s="275"/>
      <c r="I162" s="279"/>
      <c r="J162" s="276"/>
      <c r="K162" s="1009"/>
      <c r="L162" s="1119"/>
      <c r="M162" s="414"/>
      <c r="N162" s="416"/>
      <c r="O162" s="1119"/>
      <c r="P162" s="278"/>
      <c r="Q162" s="276"/>
      <c r="R162" s="279"/>
      <c r="S162" s="278"/>
      <c r="T162" s="276"/>
      <c r="U162" s="1037"/>
      <c r="V162" s="2063"/>
      <c r="W162" s="279"/>
      <c r="X162" s="277"/>
      <c r="Y162" s="275"/>
      <c r="Z162" s="278"/>
      <c r="AA162" s="2063"/>
      <c r="AB162" s="279"/>
      <c r="AC162" s="277"/>
      <c r="AD162" s="275"/>
      <c r="AE162" s="278"/>
      <c r="AF162" s="2063"/>
      <c r="AG162" s="2063"/>
      <c r="AH162" s="277"/>
      <c r="AI162" s="276"/>
      <c r="AJ162" s="274"/>
      <c r="AK162" s="277"/>
      <c r="AL162" s="277"/>
      <c r="AM162" s="277"/>
      <c r="AN162" s="276"/>
      <c r="AO162" s="278"/>
      <c r="AP162" s="276"/>
      <c r="AQ162" s="279"/>
      <c r="AR162" s="277"/>
      <c r="AS162" s="277"/>
      <c r="AT162" s="277"/>
      <c r="AU162" s="277"/>
      <c r="AV162" s="277"/>
      <c r="AW162" s="277"/>
      <c r="AX162" s="277"/>
      <c r="AY162" s="277"/>
      <c r="AZ162" s="276"/>
      <c r="BA162" s="1309"/>
      <c r="BB162" s="273"/>
      <c r="BC162" s="1038">
        <f t="shared" si="245"/>
        <v>0</v>
      </c>
      <c r="BD162" s="853"/>
    </row>
    <row r="163" spans="1:56" ht="24.75" hidden="1" customHeight="1">
      <c r="A163" s="2591"/>
      <c r="B163" s="2602"/>
      <c r="C163" s="2589"/>
      <c r="D163" s="2590"/>
      <c r="E163" s="975"/>
      <c r="F163" s="2586"/>
      <c r="G163" s="992" t="s">
        <v>49</v>
      </c>
      <c r="H163" s="993"/>
      <c r="I163" s="996"/>
      <c r="J163" s="995"/>
      <c r="K163" s="967"/>
      <c r="L163" s="1118"/>
      <c r="M163" s="1177"/>
      <c r="N163" s="970"/>
      <c r="O163" s="1118"/>
      <c r="P163" s="994"/>
      <c r="Q163" s="995"/>
      <c r="R163" s="996"/>
      <c r="S163" s="994"/>
      <c r="T163" s="995"/>
      <c r="U163" s="997"/>
      <c r="V163" s="2059"/>
      <c r="W163" s="996"/>
      <c r="X163" s="998"/>
      <c r="Y163" s="993"/>
      <c r="Z163" s="994"/>
      <c r="AA163" s="2059"/>
      <c r="AB163" s="996"/>
      <c r="AC163" s="998"/>
      <c r="AD163" s="993"/>
      <c r="AE163" s="994"/>
      <c r="AF163" s="2059"/>
      <c r="AG163" s="2059"/>
      <c r="AH163" s="998"/>
      <c r="AI163" s="995"/>
      <c r="AJ163" s="1179"/>
      <c r="AK163" s="998"/>
      <c r="AL163" s="999"/>
      <c r="AM163" s="999"/>
      <c r="AN163" s="1000"/>
      <c r="AO163" s="1001"/>
      <c r="AP163" s="1000"/>
      <c r="AQ163" s="1002"/>
      <c r="AR163" s="999"/>
      <c r="AS163" s="999"/>
      <c r="AT163" s="999"/>
      <c r="AU163" s="999"/>
      <c r="AV163" s="999"/>
      <c r="AW163" s="999"/>
      <c r="AX163" s="999"/>
      <c r="AY163" s="999"/>
      <c r="AZ163" s="1000"/>
      <c r="BA163" s="1305"/>
      <c r="BB163" s="1003"/>
      <c r="BC163" s="1004">
        <f t="shared" si="245"/>
        <v>0</v>
      </c>
      <c r="BD163" s="853"/>
    </row>
    <row r="164" spans="1:56" ht="24.75" hidden="1" customHeight="1">
      <c r="A164" s="2591"/>
      <c r="B164" s="2602"/>
      <c r="C164" s="2591"/>
      <c r="D164" s="2592"/>
      <c r="E164" s="1005"/>
      <c r="F164" s="2587"/>
      <c r="G164" s="865" t="s">
        <v>53</v>
      </c>
      <c r="H164" s="415"/>
      <c r="I164" s="1010"/>
      <c r="J164" s="1119"/>
      <c r="K164" s="1009"/>
      <c r="L164" s="1119"/>
      <c r="M164" s="414"/>
      <c r="N164" s="416"/>
      <c r="O164" s="1119"/>
      <c r="P164" s="1009"/>
      <c r="Q164" s="1119"/>
      <c r="R164" s="1010"/>
      <c r="S164" s="1009"/>
      <c r="T164" s="1119"/>
      <c r="U164" s="1011"/>
      <c r="V164" s="2060"/>
      <c r="W164" s="1010"/>
      <c r="X164" s="416"/>
      <c r="Y164" s="415"/>
      <c r="Z164" s="1009"/>
      <c r="AA164" s="2060"/>
      <c r="AB164" s="1010"/>
      <c r="AC164" s="416"/>
      <c r="AD164" s="415"/>
      <c r="AE164" s="1009"/>
      <c r="AF164" s="2060"/>
      <c r="AG164" s="2060"/>
      <c r="AH164" s="416"/>
      <c r="AI164" s="1119"/>
      <c r="AJ164" s="414"/>
      <c r="AK164" s="416"/>
      <c r="AL164" s="416"/>
      <c r="AM164" s="416"/>
      <c r="AN164" s="1119"/>
      <c r="AO164" s="1009"/>
      <c r="AP164" s="1119"/>
      <c r="AQ164" s="1010"/>
      <c r="AR164" s="416"/>
      <c r="AS164" s="416"/>
      <c r="AT164" s="416"/>
      <c r="AU164" s="416"/>
      <c r="AV164" s="416"/>
      <c r="AW164" s="416"/>
      <c r="AX164" s="416"/>
      <c r="AY164" s="1014"/>
      <c r="AZ164" s="1015"/>
      <c r="BA164" s="1306"/>
      <c r="BB164" s="1016"/>
      <c r="BC164" s="1017">
        <f t="shared" si="245"/>
        <v>0</v>
      </c>
      <c r="BD164" s="853"/>
    </row>
    <row r="165" spans="1:56" ht="24.75" hidden="1" customHeight="1" thickBot="1">
      <c r="A165" s="2591"/>
      <c r="B165" s="2602"/>
      <c r="C165" s="2593"/>
      <c r="D165" s="2594"/>
      <c r="E165" s="1039"/>
      <c r="F165" s="2588"/>
      <c r="G165" s="1019" t="s">
        <v>48</v>
      </c>
      <c r="H165" s="1020"/>
      <c r="I165" s="1024"/>
      <c r="J165" s="1022"/>
      <c r="K165" s="1023"/>
      <c r="L165" s="1120"/>
      <c r="M165" s="2054"/>
      <c r="N165" s="2053"/>
      <c r="O165" s="1120"/>
      <c r="P165" s="1021"/>
      <c r="Q165" s="1022"/>
      <c r="R165" s="1024"/>
      <c r="S165" s="1021"/>
      <c r="T165" s="1022"/>
      <c r="U165" s="1025"/>
      <c r="V165" s="2061"/>
      <c r="W165" s="1024"/>
      <c r="X165" s="1026"/>
      <c r="Y165" s="1020"/>
      <c r="Z165" s="1021"/>
      <c r="AA165" s="2061"/>
      <c r="AB165" s="1024"/>
      <c r="AC165" s="1026"/>
      <c r="AD165" s="1020"/>
      <c r="AE165" s="1021"/>
      <c r="AF165" s="2061"/>
      <c r="AG165" s="2061"/>
      <c r="AH165" s="1026"/>
      <c r="AI165" s="1022"/>
      <c r="AJ165" s="1180"/>
      <c r="AK165" s="1026"/>
      <c r="AL165" s="1026"/>
      <c r="AM165" s="1026"/>
      <c r="AN165" s="1022"/>
      <c r="AO165" s="1021"/>
      <c r="AP165" s="1022"/>
      <c r="AQ165" s="1024"/>
      <c r="AR165" s="1026"/>
      <c r="AS165" s="1026"/>
      <c r="AT165" s="1026"/>
      <c r="AU165" s="1026"/>
      <c r="AV165" s="1026"/>
      <c r="AW165" s="1026"/>
      <c r="AX165" s="1026"/>
      <c r="AY165" s="1026"/>
      <c r="AZ165" s="1022"/>
      <c r="BA165" s="1307"/>
      <c r="BB165" s="1027"/>
      <c r="BC165" s="1028">
        <f t="shared" si="245"/>
        <v>0</v>
      </c>
      <c r="BD165" s="853"/>
    </row>
    <row r="166" spans="1:56" ht="24.75" hidden="1" customHeight="1">
      <c r="A166" s="2591"/>
      <c r="B166" s="2602"/>
      <c r="C166" s="2589"/>
      <c r="D166" s="2590"/>
      <c r="E166" s="975"/>
      <c r="F166" s="2586"/>
      <c r="G166" s="992" t="s">
        <v>49</v>
      </c>
      <c r="H166" s="993"/>
      <c r="I166" s="996"/>
      <c r="J166" s="995"/>
      <c r="K166" s="967"/>
      <c r="L166" s="1118"/>
      <c r="M166" s="1177"/>
      <c r="N166" s="970"/>
      <c r="O166" s="1118"/>
      <c r="P166" s="994"/>
      <c r="Q166" s="995"/>
      <c r="R166" s="996"/>
      <c r="S166" s="994"/>
      <c r="T166" s="995"/>
      <c r="U166" s="997"/>
      <c r="V166" s="2059"/>
      <c r="W166" s="996"/>
      <c r="X166" s="998"/>
      <c r="Y166" s="993"/>
      <c r="Z166" s="994"/>
      <c r="AA166" s="2059"/>
      <c r="AB166" s="996"/>
      <c r="AC166" s="998"/>
      <c r="AD166" s="993"/>
      <c r="AE166" s="994"/>
      <c r="AF166" s="2059"/>
      <c r="AG166" s="2059"/>
      <c r="AH166" s="998"/>
      <c r="AI166" s="995"/>
      <c r="AJ166" s="1179"/>
      <c r="AK166" s="998"/>
      <c r="AL166" s="999"/>
      <c r="AM166" s="999"/>
      <c r="AN166" s="1000"/>
      <c r="AO166" s="1001"/>
      <c r="AP166" s="1000"/>
      <c r="AQ166" s="1002"/>
      <c r="AR166" s="999"/>
      <c r="AS166" s="999"/>
      <c r="AT166" s="999"/>
      <c r="AU166" s="999"/>
      <c r="AV166" s="999"/>
      <c r="AW166" s="999"/>
      <c r="AX166" s="999"/>
      <c r="AY166" s="999"/>
      <c r="AZ166" s="1000"/>
      <c r="BA166" s="1305"/>
      <c r="BB166" s="1003"/>
      <c r="BC166" s="1004">
        <f t="shared" si="245"/>
        <v>0</v>
      </c>
      <c r="BD166" s="853"/>
    </row>
    <row r="167" spans="1:56" ht="24.75" hidden="1" customHeight="1">
      <c r="A167" s="2591"/>
      <c r="B167" s="2602"/>
      <c r="C167" s="2591"/>
      <c r="D167" s="2592"/>
      <c r="E167" s="1005"/>
      <c r="F167" s="2587"/>
      <c r="G167" s="865" t="s">
        <v>53</v>
      </c>
      <c r="H167" s="415"/>
      <c r="I167" s="1010"/>
      <c r="J167" s="1119"/>
      <c r="K167" s="1009"/>
      <c r="L167" s="1119"/>
      <c r="M167" s="414"/>
      <c r="N167" s="416"/>
      <c r="O167" s="1119"/>
      <c r="P167" s="1009"/>
      <c r="Q167" s="1119"/>
      <c r="R167" s="1010"/>
      <c r="S167" s="1009"/>
      <c r="T167" s="1119"/>
      <c r="U167" s="1011"/>
      <c r="V167" s="2060"/>
      <c r="W167" s="1010"/>
      <c r="X167" s="416"/>
      <c r="Y167" s="415"/>
      <c r="Z167" s="1009"/>
      <c r="AA167" s="2060"/>
      <c r="AB167" s="1010"/>
      <c r="AC167" s="416"/>
      <c r="AD167" s="415"/>
      <c r="AE167" s="1009"/>
      <c r="AF167" s="2060"/>
      <c r="AG167" s="2060"/>
      <c r="AH167" s="416"/>
      <c r="AI167" s="1119"/>
      <c r="AJ167" s="414"/>
      <c r="AK167" s="416"/>
      <c r="AL167" s="416"/>
      <c r="AM167" s="416"/>
      <c r="AN167" s="1119"/>
      <c r="AO167" s="1009"/>
      <c r="AP167" s="1119"/>
      <c r="AQ167" s="1010"/>
      <c r="AR167" s="416"/>
      <c r="AS167" s="416"/>
      <c r="AT167" s="416"/>
      <c r="AU167" s="416"/>
      <c r="AV167" s="416"/>
      <c r="AW167" s="416"/>
      <c r="AX167" s="416"/>
      <c r="AY167" s="1014"/>
      <c r="AZ167" s="1015"/>
      <c r="BA167" s="1306"/>
      <c r="BB167" s="1016"/>
      <c r="BC167" s="1017">
        <f t="shared" si="245"/>
        <v>0</v>
      </c>
      <c r="BD167" s="853"/>
    </row>
    <row r="168" spans="1:56" ht="24.75" hidden="1" customHeight="1" thickBot="1">
      <c r="A168" s="2591"/>
      <c r="B168" s="2602"/>
      <c r="C168" s="2593"/>
      <c r="D168" s="2594"/>
      <c r="E168" s="1039"/>
      <c r="F168" s="2588"/>
      <c r="G168" s="1019" t="s">
        <v>48</v>
      </c>
      <c r="H168" s="1020"/>
      <c r="I168" s="1024"/>
      <c r="J168" s="1022"/>
      <c r="K168" s="1023"/>
      <c r="L168" s="1120"/>
      <c r="M168" s="2054"/>
      <c r="N168" s="2053"/>
      <c r="O168" s="1120"/>
      <c r="P168" s="1021"/>
      <c r="Q168" s="1022"/>
      <c r="R168" s="1024"/>
      <c r="S168" s="1021"/>
      <c r="T168" s="1022"/>
      <c r="U168" s="1025"/>
      <c r="V168" s="2061"/>
      <c r="W168" s="1024"/>
      <c r="X168" s="1026"/>
      <c r="Y168" s="1020"/>
      <c r="Z168" s="1021"/>
      <c r="AA168" s="2061"/>
      <c r="AB168" s="1024"/>
      <c r="AC168" s="1026"/>
      <c r="AD168" s="1020"/>
      <c r="AE168" s="1021"/>
      <c r="AF168" s="2061"/>
      <c r="AG168" s="2061"/>
      <c r="AH168" s="1026"/>
      <c r="AI168" s="1022"/>
      <c r="AJ168" s="1180"/>
      <c r="AK168" s="1026"/>
      <c r="AL168" s="1026"/>
      <c r="AM168" s="1026"/>
      <c r="AN168" s="1022"/>
      <c r="AO168" s="1021"/>
      <c r="AP168" s="1022"/>
      <c r="AQ168" s="1024"/>
      <c r="AR168" s="1026"/>
      <c r="AS168" s="1026"/>
      <c r="AT168" s="1026"/>
      <c r="AU168" s="1026"/>
      <c r="AV168" s="1026"/>
      <c r="AW168" s="1026"/>
      <c r="AX168" s="1026"/>
      <c r="AY168" s="1026"/>
      <c r="AZ168" s="1022"/>
      <c r="BA168" s="1307"/>
      <c r="BB168" s="1027"/>
      <c r="BC168" s="1028">
        <f t="shared" si="245"/>
        <v>0</v>
      </c>
      <c r="BD168" s="853"/>
    </row>
    <row r="169" spans="1:56" ht="24.75" hidden="1" customHeight="1">
      <c r="A169" s="2591"/>
      <c r="B169" s="2602"/>
      <c r="C169" s="2589"/>
      <c r="D169" s="2590"/>
      <c r="E169" s="975"/>
      <c r="F169" s="2586"/>
      <c r="G169" s="992" t="s">
        <v>49</v>
      </c>
      <c r="H169" s="993"/>
      <c r="I169" s="996"/>
      <c r="J169" s="995"/>
      <c r="K169" s="1354"/>
      <c r="L169" s="1118"/>
      <c r="M169" s="1177"/>
      <c r="N169" s="970"/>
      <c r="O169" s="1118"/>
      <c r="P169" s="994"/>
      <c r="Q169" s="995"/>
      <c r="R169" s="996"/>
      <c r="S169" s="994"/>
      <c r="T169" s="995"/>
      <c r="U169" s="997"/>
      <c r="V169" s="2059"/>
      <c r="W169" s="996"/>
      <c r="X169" s="998"/>
      <c r="Y169" s="993"/>
      <c r="Z169" s="994"/>
      <c r="AA169" s="2059"/>
      <c r="AB169" s="996"/>
      <c r="AC169" s="998"/>
      <c r="AD169" s="993"/>
      <c r="AE169" s="994"/>
      <c r="AF169" s="2059"/>
      <c r="AG169" s="2059"/>
      <c r="AH169" s="998"/>
      <c r="AI169" s="995"/>
      <c r="AJ169" s="1179"/>
      <c r="AK169" s="998"/>
      <c r="AL169" s="999"/>
      <c r="AM169" s="999"/>
      <c r="AN169" s="1000"/>
      <c r="AO169" s="1001"/>
      <c r="AP169" s="1000"/>
      <c r="AQ169" s="1002"/>
      <c r="AR169" s="999"/>
      <c r="AS169" s="999"/>
      <c r="AT169" s="999"/>
      <c r="AU169" s="999"/>
      <c r="AV169" s="999"/>
      <c r="AW169" s="999"/>
      <c r="AX169" s="999"/>
      <c r="AY169" s="999"/>
      <c r="AZ169" s="1000"/>
      <c r="BA169" s="1305"/>
      <c r="BB169" s="1003"/>
      <c r="BC169" s="1004">
        <f t="shared" si="245"/>
        <v>0</v>
      </c>
      <c r="BD169" s="853"/>
    </row>
    <row r="170" spans="1:56" ht="24.75" hidden="1" customHeight="1">
      <c r="A170" s="2591"/>
      <c r="B170" s="2602"/>
      <c r="C170" s="2591"/>
      <c r="D170" s="2592"/>
      <c r="E170" s="1005"/>
      <c r="F170" s="2587"/>
      <c r="G170" s="865" t="s">
        <v>53</v>
      </c>
      <c r="H170" s="415"/>
      <c r="I170" s="1010"/>
      <c r="J170" s="1119"/>
      <c r="K170" s="1009"/>
      <c r="L170" s="1119"/>
      <c r="M170" s="414"/>
      <c r="N170" s="416"/>
      <c r="O170" s="1119"/>
      <c r="P170" s="1009"/>
      <c r="Q170" s="1119"/>
      <c r="R170" s="1010"/>
      <c r="S170" s="1009"/>
      <c r="T170" s="1119"/>
      <c r="U170" s="1011"/>
      <c r="V170" s="2060"/>
      <c r="W170" s="1010"/>
      <c r="X170" s="416"/>
      <c r="Y170" s="415"/>
      <c r="Z170" s="1009"/>
      <c r="AA170" s="2060"/>
      <c r="AB170" s="1010"/>
      <c r="AC170" s="416"/>
      <c r="AD170" s="415"/>
      <c r="AE170" s="1009"/>
      <c r="AF170" s="2060"/>
      <c r="AG170" s="2060"/>
      <c r="AH170" s="416"/>
      <c r="AI170" s="1119"/>
      <c r="AJ170" s="414"/>
      <c r="AK170" s="416"/>
      <c r="AL170" s="416"/>
      <c r="AM170" s="416"/>
      <c r="AN170" s="1119"/>
      <c r="AO170" s="1009"/>
      <c r="AP170" s="1119"/>
      <c r="AQ170" s="1010"/>
      <c r="AR170" s="416"/>
      <c r="AS170" s="416"/>
      <c r="AT170" s="416"/>
      <c r="AU170" s="416"/>
      <c r="AV170" s="416"/>
      <c r="AW170" s="416"/>
      <c r="AX170" s="416"/>
      <c r="AY170" s="1014"/>
      <c r="AZ170" s="1015"/>
      <c r="BA170" s="1306"/>
      <c r="BB170" s="1016"/>
      <c r="BC170" s="1017">
        <f t="shared" si="245"/>
        <v>0</v>
      </c>
      <c r="BD170" s="853"/>
    </row>
    <row r="171" spans="1:56" ht="24.75" hidden="1" customHeight="1" thickBot="1">
      <c r="A171" s="2593"/>
      <c r="B171" s="2603"/>
      <c r="C171" s="2593"/>
      <c r="D171" s="2594"/>
      <c r="E171" s="1039"/>
      <c r="F171" s="2588"/>
      <c r="G171" s="1019" t="s">
        <v>48</v>
      </c>
      <c r="H171" s="1020"/>
      <c r="I171" s="1024"/>
      <c r="J171" s="1022"/>
      <c r="K171" s="1023"/>
      <c r="L171" s="1120"/>
      <c r="M171" s="2054"/>
      <c r="N171" s="2053"/>
      <c r="O171" s="1120"/>
      <c r="P171" s="1021"/>
      <c r="Q171" s="1022"/>
      <c r="R171" s="1024"/>
      <c r="S171" s="1021"/>
      <c r="T171" s="1022"/>
      <c r="U171" s="1025"/>
      <c r="V171" s="2061"/>
      <c r="W171" s="1024"/>
      <c r="X171" s="1026"/>
      <c r="Y171" s="1020"/>
      <c r="Z171" s="1021"/>
      <c r="AA171" s="2061"/>
      <c r="AB171" s="1024"/>
      <c r="AC171" s="1026"/>
      <c r="AD171" s="1020"/>
      <c r="AE171" s="1021"/>
      <c r="AF171" s="2061"/>
      <c r="AG171" s="2061"/>
      <c r="AH171" s="1026"/>
      <c r="AI171" s="1022"/>
      <c r="AJ171" s="1180"/>
      <c r="AK171" s="1026"/>
      <c r="AL171" s="1026"/>
      <c r="AM171" s="1026"/>
      <c r="AN171" s="1022"/>
      <c r="AO171" s="1021"/>
      <c r="AP171" s="1022"/>
      <c r="AQ171" s="1024"/>
      <c r="AR171" s="1026"/>
      <c r="AS171" s="1026"/>
      <c r="AT171" s="1026"/>
      <c r="AU171" s="1026"/>
      <c r="AV171" s="1026"/>
      <c r="AW171" s="1026"/>
      <c r="AX171" s="1026"/>
      <c r="AY171" s="1026"/>
      <c r="AZ171" s="1022"/>
      <c r="BA171" s="1307"/>
      <c r="BB171" s="1027"/>
      <c r="BC171" s="1028">
        <f t="shared" si="245"/>
        <v>0</v>
      </c>
      <c r="BD171" s="853"/>
    </row>
    <row r="172" spans="1:56" ht="24.75" hidden="1" customHeight="1" thickBot="1">
      <c r="A172" s="2595" t="s">
        <v>213</v>
      </c>
      <c r="B172" s="2596"/>
      <c r="C172" s="2597" t="s">
        <v>214</v>
      </c>
      <c r="D172" s="2598"/>
      <c r="E172" s="1123"/>
      <c r="F172" s="1123"/>
      <c r="G172" s="1123"/>
      <c r="H172" s="1122"/>
      <c r="I172" s="978"/>
      <c r="J172" s="1123"/>
      <c r="K172" s="977"/>
      <c r="L172" s="1123"/>
      <c r="M172" s="1178"/>
      <c r="N172" s="980"/>
      <c r="O172" s="1123"/>
      <c r="P172" s="977"/>
      <c r="Q172" s="1123"/>
      <c r="R172" s="978"/>
      <c r="S172" s="977"/>
      <c r="T172" s="1123"/>
      <c r="U172" s="979"/>
      <c r="V172" s="2058"/>
      <c r="W172" s="978"/>
      <c r="X172" s="980"/>
      <c r="Y172" s="1122"/>
      <c r="Z172" s="977"/>
      <c r="AA172" s="2058"/>
      <c r="AB172" s="978"/>
      <c r="AC172" s="980"/>
      <c r="AD172" s="1122"/>
      <c r="AE172" s="977"/>
      <c r="AF172" s="2058"/>
      <c r="AG172" s="2058"/>
      <c r="AH172" s="980"/>
      <c r="AI172" s="1123"/>
      <c r="AJ172" s="1178"/>
      <c r="AK172" s="980"/>
      <c r="AL172" s="981"/>
      <c r="AM172" s="981"/>
      <c r="AN172" s="1124"/>
      <c r="AO172" s="982"/>
      <c r="AP172" s="1124"/>
      <c r="AQ172" s="983"/>
      <c r="AR172" s="981"/>
      <c r="AS172" s="981"/>
      <c r="AT172" s="981"/>
      <c r="AU172" s="981"/>
      <c r="AV172" s="981"/>
      <c r="AW172" s="981"/>
      <c r="AX172" s="981"/>
      <c r="AY172" s="981"/>
      <c r="AZ172" s="1124"/>
      <c r="BA172" s="1303" t="e">
        <f>BA11+#REF!</f>
        <v>#REF!</v>
      </c>
      <c r="BB172" s="984" t="e">
        <f>BB11+#REF!</f>
        <v>#REF!</v>
      </c>
      <c r="BC172" s="985" t="e">
        <f>SUM(P172:BB172)</f>
        <v>#REF!</v>
      </c>
    </row>
    <row r="173" spans="1:56" ht="24.75" hidden="1" customHeight="1" thickBot="1">
      <c r="A173" s="2595" t="s">
        <v>33</v>
      </c>
      <c r="B173" s="2596"/>
      <c r="C173" s="2597" t="s">
        <v>215</v>
      </c>
      <c r="D173" s="2598"/>
      <c r="E173" s="1123"/>
      <c r="F173" s="1123"/>
      <c r="G173" s="1123"/>
      <c r="H173" s="1122"/>
      <c r="I173" s="978"/>
      <c r="J173" s="1123"/>
      <c r="K173" s="977"/>
      <c r="L173" s="1123"/>
      <c r="M173" s="1178"/>
      <c r="N173" s="980"/>
      <c r="O173" s="1123"/>
      <c r="P173" s="977"/>
      <c r="Q173" s="1123"/>
      <c r="R173" s="978"/>
      <c r="S173" s="977"/>
      <c r="T173" s="1123"/>
      <c r="U173" s="979"/>
      <c r="V173" s="2058"/>
      <c r="W173" s="978"/>
      <c r="X173" s="980"/>
      <c r="Y173" s="1122"/>
      <c r="Z173" s="977"/>
      <c r="AA173" s="2058"/>
      <c r="AB173" s="978"/>
      <c r="AC173" s="980"/>
      <c r="AD173" s="1122"/>
      <c r="AE173" s="977"/>
      <c r="AF173" s="2058"/>
      <c r="AG173" s="2058"/>
      <c r="AH173" s="980"/>
      <c r="AI173" s="1123"/>
      <c r="AJ173" s="1178"/>
      <c r="AK173" s="980"/>
      <c r="AL173" s="981"/>
      <c r="AM173" s="981"/>
      <c r="AN173" s="1124"/>
      <c r="AO173" s="982"/>
      <c r="AP173" s="1124"/>
      <c r="AQ173" s="983"/>
      <c r="AR173" s="981"/>
      <c r="AS173" s="981"/>
      <c r="AT173" s="981"/>
      <c r="AU173" s="981"/>
      <c r="AV173" s="981"/>
      <c r="AW173" s="981"/>
      <c r="AX173" s="981"/>
      <c r="AY173" s="981"/>
      <c r="AZ173" s="1124"/>
      <c r="BA173" s="1303"/>
      <c r="BB173" s="984"/>
      <c r="BC173" s="985">
        <f>SUM(P173:BB173)</f>
        <v>0</v>
      </c>
    </row>
    <row r="174" spans="1:56" ht="24.75" hidden="1" customHeight="1" thickBot="1">
      <c r="A174" s="2595" t="s">
        <v>32</v>
      </c>
      <c r="B174" s="2596"/>
      <c r="C174" s="2597" t="s">
        <v>214</v>
      </c>
      <c r="D174" s="2598"/>
      <c r="E174" s="1123"/>
      <c r="F174" s="1123"/>
      <c r="G174" s="1123"/>
      <c r="H174" s="1122"/>
      <c r="I174" s="978"/>
      <c r="J174" s="1123"/>
      <c r="K174" s="977"/>
      <c r="L174" s="1123"/>
      <c r="M174" s="1178"/>
      <c r="N174" s="980"/>
      <c r="O174" s="1123"/>
      <c r="P174" s="977"/>
      <c r="Q174" s="1123"/>
      <c r="R174" s="978"/>
      <c r="S174" s="977"/>
      <c r="T174" s="1123"/>
      <c r="U174" s="979"/>
      <c r="V174" s="2058"/>
      <c r="W174" s="978"/>
      <c r="X174" s="980"/>
      <c r="Y174" s="1122"/>
      <c r="Z174" s="977"/>
      <c r="AA174" s="2058"/>
      <c r="AB174" s="978"/>
      <c r="AC174" s="980"/>
      <c r="AD174" s="1122"/>
      <c r="AE174" s="977"/>
      <c r="AF174" s="2058"/>
      <c r="AG174" s="2058"/>
      <c r="AH174" s="980"/>
      <c r="AI174" s="1123"/>
      <c r="AJ174" s="1178"/>
      <c r="AK174" s="980"/>
      <c r="AL174" s="981"/>
      <c r="AM174" s="981"/>
      <c r="AN174" s="1124"/>
      <c r="AO174" s="982"/>
      <c r="AP174" s="1124"/>
      <c r="AQ174" s="983"/>
      <c r="AR174" s="981"/>
      <c r="AS174" s="981"/>
      <c r="AT174" s="981"/>
      <c r="AU174" s="981"/>
      <c r="AV174" s="981"/>
      <c r="AW174" s="981"/>
      <c r="AX174" s="981"/>
      <c r="AY174" s="981"/>
      <c r="AZ174" s="1124"/>
      <c r="BA174" s="1303" t="e">
        <f>SUM(#REF!)</f>
        <v>#REF!</v>
      </c>
      <c r="BB174" s="984" t="e">
        <f>SUM(#REF!)</f>
        <v>#REF!</v>
      </c>
      <c r="BC174" s="985"/>
    </row>
    <row r="175" spans="1:56" ht="24.75" hidden="1" customHeight="1" thickBot="1">
      <c r="A175" s="2595" t="s">
        <v>74</v>
      </c>
      <c r="B175" s="2596"/>
      <c r="C175" s="2597" t="s">
        <v>214</v>
      </c>
      <c r="D175" s="2598"/>
      <c r="E175" s="1123"/>
      <c r="F175" s="1123"/>
      <c r="G175" s="1123"/>
      <c r="H175" s="1122"/>
      <c r="I175" s="978"/>
      <c r="J175" s="1123"/>
      <c r="K175" s="977"/>
      <c r="L175" s="1123"/>
      <c r="M175" s="1178"/>
      <c r="N175" s="980"/>
      <c r="O175" s="1123"/>
      <c r="P175" s="977"/>
      <c r="Q175" s="1123"/>
      <c r="R175" s="978"/>
      <c r="S175" s="977"/>
      <c r="T175" s="1123"/>
      <c r="U175" s="979"/>
      <c r="V175" s="2058"/>
      <c r="W175" s="978"/>
      <c r="X175" s="980"/>
      <c r="Y175" s="1122"/>
      <c r="Z175" s="977"/>
      <c r="AA175" s="2058"/>
      <c r="AB175" s="978"/>
      <c r="AC175" s="980"/>
      <c r="AD175" s="1122"/>
      <c r="AE175" s="977"/>
      <c r="AF175" s="2058"/>
      <c r="AG175" s="2058"/>
      <c r="AH175" s="980"/>
      <c r="AI175" s="1123"/>
      <c r="AJ175" s="1178"/>
      <c r="AK175" s="980"/>
      <c r="AL175" s="981"/>
      <c r="AM175" s="981"/>
      <c r="AN175" s="1124"/>
      <c r="AO175" s="982"/>
      <c r="AP175" s="1124"/>
      <c r="AQ175" s="983"/>
      <c r="AR175" s="981"/>
      <c r="AS175" s="981"/>
      <c r="AT175" s="981"/>
      <c r="AU175" s="981"/>
      <c r="AV175" s="981"/>
      <c r="AW175" s="981"/>
      <c r="AX175" s="981"/>
      <c r="AY175" s="981"/>
      <c r="AZ175" s="1124"/>
      <c r="BA175" s="1303"/>
      <c r="BB175" s="984"/>
      <c r="BC175" s="985">
        <f>SUM(T175:BB175)</f>
        <v>0</v>
      </c>
    </row>
    <row r="176" spans="1:56" ht="24.75" hidden="1" customHeight="1" thickBot="1">
      <c r="A176" s="2595" t="s">
        <v>74</v>
      </c>
      <c r="B176" s="2596"/>
      <c r="C176" s="2597" t="s">
        <v>215</v>
      </c>
      <c r="D176" s="2598"/>
      <c r="E176" s="1123"/>
      <c r="F176" s="1123"/>
      <c r="G176" s="1123"/>
      <c r="H176" s="1122"/>
      <c r="I176" s="978"/>
      <c r="J176" s="1123"/>
      <c r="K176" s="977"/>
      <c r="L176" s="1123"/>
      <c r="M176" s="1178"/>
      <c r="N176" s="980"/>
      <c r="O176" s="1123"/>
      <c r="P176" s="977"/>
      <c r="Q176" s="1123"/>
      <c r="R176" s="978"/>
      <c r="S176" s="977"/>
      <c r="T176" s="1123"/>
      <c r="U176" s="979"/>
      <c r="V176" s="2058"/>
      <c r="W176" s="978"/>
      <c r="X176" s="980"/>
      <c r="Y176" s="1122"/>
      <c r="Z176" s="977"/>
      <c r="AA176" s="2058"/>
      <c r="AB176" s="978"/>
      <c r="AC176" s="980"/>
      <c r="AD176" s="1122"/>
      <c r="AE176" s="977"/>
      <c r="AF176" s="2058"/>
      <c r="AG176" s="2058"/>
      <c r="AH176" s="980"/>
      <c r="AI176" s="1123"/>
      <c r="AJ176" s="1178"/>
      <c r="AK176" s="980"/>
      <c r="AL176" s="981"/>
      <c r="AM176" s="981"/>
      <c r="AN176" s="1124"/>
      <c r="AO176" s="982"/>
      <c r="AP176" s="1124"/>
      <c r="AQ176" s="983"/>
      <c r="AR176" s="981"/>
      <c r="AS176" s="981"/>
      <c r="AT176" s="981"/>
      <c r="AU176" s="981"/>
      <c r="AV176" s="981"/>
      <c r="AW176" s="981"/>
      <c r="AX176" s="981"/>
      <c r="AY176" s="981"/>
      <c r="AZ176" s="1124"/>
      <c r="BA176" s="1303">
        <f>BA31</f>
        <v>0</v>
      </c>
      <c r="BB176" s="984">
        <f>BB31</f>
        <v>0</v>
      </c>
      <c r="BC176" s="985">
        <f>SUM(U176:BB176)</f>
        <v>0</v>
      </c>
    </row>
    <row r="177" spans="1:55" ht="24.75" hidden="1" customHeight="1" thickBot="1">
      <c r="A177" s="2595" t="s">
        <v>29</v>
      </c>
      <c r="B177" s="2596"/>
      <c r="C177" s="2597" t="s">
        <v>214</v>
      </c>
      <c r="D177" s="2598"/>
      <c r="E177" s="1123"/>
      <c r="F177" s="1123"/>
      <c r="G177" s="1123"/>
      <c r="H177" s="1122"/>
      <c r="I177" s="978"/>
      <c r="J177" s="1123"/>
      <c r="K177" s="977"/>
      <c r="L177" s="1123"/>
      <c r="M177" s="1178"/>
      <c r="N177" s="980"/>
      <c r="O177" s="1123"/>
      <c r="P177" s="977"/>
      <c r="Q177" s="1123"/>
      <c r="R177" s="978"/>
      <c r="S177" s="977"/>
      <c r="T177" s="1123"/>
      <c r="U177" s="979"/>
      <c r="V177" s="2058"/>
      <c r="W177" s="978"/>
      <c r="X177" s="980"/>
      <c r="Y177" s="1122"/>
      <c r="Z177" s="977"/>
      <c r="AA177" s="2058"/>
      <c r="AB177" s="978"/>
      <c r="AC177" s="980"/>
      <c r="AD177" s="1122"/>
      <c r="AE177" s="977"/>
      <c r="AF177" s="2058"/>
      <c r="AG177" s="2058"/>
      <c r="AH177" s="980"/>
      <c r="AI177" s="1123"/>
      <c r="AJ177" s="1178"/>
      <c r="AK177" s="980"/>
      <c r="AL177" s="981"/>
      <c r="AM177" s="981"/>
      <c r="AN177" s="1124"/>
      <c r="AO177" s="982"/>
      <c r="AP177" s="1124"/>
      <c r="AQ177" s="983"/>
      <c r="AR177" s="981"/>
      <c r="AS177" s="981"/>
      <c r="AT177" s="981"/>
      <c r="AU177" s="981"/>
      <c r="AV177" s="981"/>
      <c r="AW177" s="981"/>
      <c r="AX177" s="981"/>
      <c r="AY177" s="981"/>
      <c r="AZ177" s="1124"/>
      <c r="BA177" s="1303" t="e">
        <f>SUM(#REF!)</f>
        <v>#REF!</v>
      </c>
      <c r="BB177" s="984" t="e">
        <f>SUM(#REF!)</f>
        <v>#REF!</v>
      </c>
      <c r="BC177" s="985"/>
    </row>
    <row r="178" spans="1:55" ht="24.75" hidden="1" customHeight="1" thickBot="1">
      <c r="A178" s="2595" t="s">
        <v>29</v>
      </c>
      <c r="B178" s="2596"/>
      <c r="C178" s="2597" t="s">
        <v>215</v>
      </c>
      <c r="D178" s="2598"/>
      <c r="E178" s="1123"/>
      <c r="F178" s="1123"/>
      <c r="G178" s="1123"/>
      <c r="H178" s="1122"/>
      <c r="I178" s="978"/>
      <c r="J178" s="1123"/>
      <c r="K178" s="977"/>
      <c r="L178" s="1123"/>
      <c r="M178" s="1178"/>
      <c r="N178" s="980"/>
      <c r="O178" s="1123"/>
      <c r="P178" s="977"/>
      <c r="Q178" s="1123"/>
      <c r="R178" s="978"/>
      <c r="S178" s="977"/>
      <c r="T178" s="1123"/>
      <c r="U178" s="979"/>
      <c r="V178" s="2058"/>
      <c r="W178" s="978"/>
      <c r="X178" s="980"/>
      <c r="Y178" s="1122"/>
      <c r="Z178" s="977"/>
      <c r="AA178" s="2058"/>
      <c r="AB178" s="978"/>
      <c r="AC178" s="980"/>
      <c r="AD178" s="1122"/>
      <c r="AE178" s="977"/>
      <c r="AF178" s="2058"/>
      <c r="AG178" s="2058"/>
      <c r="AH178" s="980"/>
      <c r="AI178" s="1123"/>
      <c r="AJ178" s="1178"/>
      <c r="AK178" s="980"/>
      <c r="AL178" s="981"/>
      <c r="AM178" s="981"/>
      <c r="AN178" s="1124"/>
      <c r="AO178" s="982"/>
      <c r="AP178" s="1124"/>
      <c r="AQ178" s="983"/>
      <c r="AR178" s="981"/>
      <c r="AS178" s="981"/>
      <c r="AT178" s="981"/>
      <c r="AU178" s="981"/>
      <c r="AV178" s="981"/>
      <c r="AW178" s="981"/>
      <c r="AX178" s="981"/>
      <c r="AY178" s="981"/>
      <c r="AZ178" s="1124"/>
      <c r="BA178" s="1303" t="e">
        <f>#REF!</f>
        <v>#REF!</v>
      </c>
      <c r="BB178" s="984" t="e">
        <f>#REF!</f>
        <v>#REF!</v>
      </c>
      <c r="BC178" s="985"/>
    </row>
    <row r="179" spans="1:55" ht="24.75" hidden="1" customHeight="1" thickBot="1">
      <c r="A179" s="2604" t="s">
        <v>85</v>
      </c>
      <c r="B179" s="2605"/>
      <c r="C179" s="2597" t="s">
        <v>215</v>
      </c>
      <c r="D179" s="2598"/>
      <c r="E179" s="1123"/>
      <c r="F179" s="1123"/>
      <c r="G179" s="1123"/>
      <c r="H179" s="1122"/>
      <c r="I179" s="978"/>
      <c r="J179" s="1123"/>
      <c r="K179" s="977"/>
      <c r="L179" s="1123"/>
      <c r="M179" s="1178"/>
      <c r="N179" s="980"/>
      <c r="O179" s="1123"/>
      <c r="P179" s="977"/>
      <c r="Q179" s="1123"/>
      <c r="R179" s="978"/>
      <c r="S179" s="977"/>
      <c r="T179" s="1123"/>
      <c r="U179" s="979"/>
      <c r="V179" s="2058"/>
      <c r="W179" s="978"/>
      <c r="X179" s="980"/>
      <c r="Y179" s="1122"/>
      <c r="Z179" s="977"/>
      <c r="AA179" s="2058"/>
      <c r="AB179" s="978"/>
      <c r="AC179" s="980"/>
      <c r="AD179" s="1122"/>
      <c r="AE179" s="977"/>
      <c r="AF179" s="2058"/>
      <c r="AG179" s="2058"/>
      <c r="AH179" s="980"/>
      <c r="AI179" s="1123"/>
      <c r="AJ179" s="1178"/>
      <c r="AK179" s="980"/>
      <c r="AL179" s="981"/>
      <c r="AM179" s="981"/>
      <c r="AN179" s="1124"/>
      <c r="AO179" s="982"/>
      <c r="AP179" s="1124"/>
      <c r="AQ179" s="983"/>
      <c r="AR179" s="981"/>
      <c r="AS179" s="981"/>
      <c r="AT179" s="981"/>
      <c r="AU179" s="981"/>
      <c r="AV179" s="981"/>
      <c r="AW179" s="981"/>
      <c r="AX179" s="981"/>
      <c r="AY179" s="981"/>
      <c r="AZ179" s="1124"/>
      <c r="BA179" s="1303" t="e">
        <f>SUM(BA61+BA55+#REF!)</f>
        <v>#REF!</v>
      </c>
      <c r="BB179" s="984" t="e">
        <f>SUM(BB61+BB55+#REF!)</f>
        <v>#REF!</v>
      </c>
      <c r="BC179" s="985"/>
    </row>
    <row r="180" spans="1:55" ht="24.75" hidden="1" customHeight="1" thickBot="1">
      <c r="A180" s="2604" t="s">
        <v>25</v>
      </c>
      <c r="B180" s="2605"/>
      <c r="C180" s="2597" t="s">
        <v>214</v>
      </c>
      <c r="D180" s="2598"/>
      <c r="E180" s="1123"/>
      <c r="F180" s="1123"/>
      <c r="G180" s="1123"/>
      <c r="H180" s="1122"/>
      <c r="I180" s="978"/>
      <c r="J180" s="1123"/>
      <c r="K180" s="977"/>
      <c r="L180" s="1123"/>
      <c r="M180" s="1178"/>
      <c r="N180" s="980"/>
      <c r="O180" s="1123"/>
      <c r="P180" s="977"/>
      <c r="Q180" s="1123"/>
      <c r="R180" s="978"/>
      <c r="S180" s="977"/>
      <c r="T180" s="1123"/>
      <c r="U180" s="979"/>
      <c r="V180" s="2058"/>
      <c r="W180" s="978"/>
      <c r="X180" s="980"/>
      <c r="Y180" s="1122"/>
      <c r="Z180" s="977"/>
      <c r="AA180" s="2058"/>
      <c r="AB180" s="978"/>
      <c r="AC180" s="980"/>
      <c r="AD180" s="1122"/>
      <c r="AE180" s="977"/>
      <c r="AF180" s="2058"/>
      <c r="AG180" s="2058"/>
      <c r="AH180" s="980"/>
      <c r="AI180" s="1123"/>
      <c r="AJ180" s="1178"/>
      <c r="AK180" s="980"/>
      <c r="AL180" s="981"/>
      <c r="AM180" s="981"/>
      <c r="AN180" s="1124"/>
      <c r="AO180" s="982"/>
      <c r="AP180" s="1124"/>
      <c r="AQ180" s="983"/>
      <c r="AR180" s="981"/>
      <c r="AS180" s="981"/>
      <c r="AT180" s="981"/>
      <c r="AU180" s="981"/>
      <c r="AV180" s="981"/>
      <c r="AW180" s="981"/>
      <c r="AX180" s="981"/>
      <c r="AY180" s="981"/>
      <c r="AZ180" s="1124"/>
      <c r="BA180" s="1303"/>
      <c r="BB180" s="984"/>
      <c r="BC180" s="985"/>
    </row>
    <row r="181" spans="1:55" ht="24.75" hidden="1" customHeight="1" thickBot="1">
      <c r="A181" s="2604" t="s">
        <v>25</v>
      </c>
      <c r="B181" s="2605"/>
      <c r="C181" s="2597" t="s">
        <v>216</v>
      </c>
      <c r="D181" s="2598"/>
      <c r="E181" s="1123"/>
      <c r="F181" s="1123"/>
      <c r="G181" s="1123"/>
      <c r="H181" s="1122"/>
      <c r="I181" s="978"/>
      <c r="J181" s="1123"/>
      <c r="K181" s="977"/>
      <c r="L181" s="1123"/>
      <c r="M181" s="1178"/>
      <c r="N181" s="980"/>
      <c r="O181" s="1123"/>
      <c r="P181" s="977"/>
      <c r="Q181" s="1123"/>
      <c r="R181" s="978"/>
      <c r="S181" s="977"/>
      <c r="T181" s="1123"/>
      <c r="U181" s="979"/>
      <c r="V181" s="2058"/>
      <c r="W181" s="978"/>
      <c r="X181" s="980"/>
      <c r="Y181" s="1122"/>
      <c r="Z181" s="977"/>
      <c r="AA181" s="2058"/>
      <c r="AB181" s="978"/>
      <c r="AC181" s="980"/>
      <c r="AD181" s="1122"/>
      <c r="AE181" s="977"/>
      <c r="AF181" s="2058"/>
      <c r="AG181" s="2058"/>
      <c r="AH181" s="980"/>
      <c r="AI181" s="1123"/>
      <c r="AJ181" s="1178"/>
      <c r="AK181" s="980"/>
      <c r="AL181" s="981"/>
      <c r="AM181" s="981"/>
      <c r="AN181" s="1124"/>
      <c r="AO181" s="982"/>
      <c r="AP181" s="1124"/>
      <c r="AQ181" s="983"/>
      <c r="AR181" s="981"/>
      <c r="AS181" s="981"/>
      <c r="AT181" s="981"/>
      <c r="AU181" s="981"/>
      <c r="AV181" s="981"/>
      <c r="AW181" s="981"/>
      <c r="AX181" s="981"/>
      <c r="AY181" s="981"/>
      <c r="AZ181" s="1124"/>
      <c r="BA181" s="1303"/>
      <c r="BB181" s="984"/>
      <c r="BC181" s="985"/>
    </row>
    <row r="182" spans="1:55" ht="24.75" hidden="1" customHeight="1" thickBot="1">
      <c r="A182" s="2604" t="s">
        <v>23</v>
      </c>
      <c r="B182" s="2605"/>
      <c r="C182" s="2597" t="s">
        <v>214</v>
      </c>
      <c r="D182" s="2598"/>
      <c r="E182" s="1123"/>
      <c r="F182" s="1123"/>
      <c r="G182" s="1123"/>
      <c r="H182" s="1122"/>
      <c r="I182" s="978"/>
      <c r="J182" s="1123"/>
      <c r="K182" s="977"/>
      <c r="L182" s="1123"/>
      <c r="M182" s="1178"/>
      <c r="N182" s="980"/>
      <c r="O182" s="1123"/>
      <c r="P182" s="977"/>
      <c r="Q182" s="1123"/>
      <c r="R182" s="978"/>
      <c r="S182" s="977"/>
      <c r="T182" s="1123"/>
      <c r="U182" s="979"/>
      <c r="V182" s="2058"/>
      <c r="W182" s="978"/>
      <c r="X182" s="980"/>
      <c r="Y182" s="1122"/>
      <c r="Z182" s="977"/>
      <c r="AA182" s="2058"/>
      <c r="AB182" s="978"/>
      <c r="AC182" s="980"/>
      <c r="AD182" s="1122"/>
      <c r="AE182" s="977"/>
      <c r="AF182" s="2058"/>
      <c r="AG182" s="2058"/>
      <c r="AH182" s="980"/>
      <c r="AI182" s="1123"/>
      <c r="AJ182" s="1178"/>
      <c r="AK182" s="980"/>
      <c r="AL182" s="981"/>
      <c r="AM182" s="981"/>
      <c r="AN182" s="1124"/>
      <c r="AO182" s="982"/>
      <c r="AP182" s="1124"/>
      <c r="AQ182" s="983"/>
      <c r="AR182" s="981"/>
      <c r="AS182" s="981"/>
      <c r="AT182" s="981"/>
      <c r="AU182" s="981"/>
      <c r="AV182" s="981"/>
      <c r="AW182" s="981"/>
      <c r="AX182" s="981"/>
      <c r="AY182" s="981"/>
      <c r="AZ182" s="1124"/>
      <c r="BA182" s="1303"/>
      <c r="BB182" s="984"/>
      <c r="BC182" s="985"/>
    </row>
    <row r="183" spans="1:55" ht="24.75" hidden="1" customHeight="1" thickBot="1">
      <c r="A183" s="2595" t="s">
        <v>217</v>
      </c>
      <c r="B183" s="2606"/>
      <c r="C183" s="2598" t="s">
        <v>214</v>
      </c>
      <c r="D183" s="2598"/>
      <c r="E183" s="1123"/>
      <c r="F183" s="1123"/>
      <c r="G183" s="1123"/>
      <c r="H183" s="1122"/>
      <c r="I183" s="978"/>
      <c r="J183" s="1123"/>
      <c r="K183" s="977"/>
      <c r="L183" s="1123"/>
      <c r="M183" s="1178"/>
      <c r="N183" s="980"/>
      <c r="O183" s="1123"/>
      <c r="P183" s="977"/>
      <c r="Q183" s="1123"/>
      <c r="R183" s="978"/>
      <c r="S183" s="977"/>
      <c r="T183" s="1123"/>
      <c r="U183" s="979"/>
      <c r="V183" s="2058"/>
      <c r="W183" s="978"/>
      <c r="X183" s="980"/>
      <c r="Y183" s="1122"/>
      <c r="Z183" s="977"/>
      <c r="AA183" s="2058"/>
      <c r="AB183" s="978"/>
      <c r="AC183" s="980"/>
      <c r="AD183" s="1122"/>
      <c r="AE183" s="977"/>
      <c r="AF183" s="2058"/>
      <c r="AG183" s="2058"/>
      <c r="AH183" s="980"/>
      <c r="AI183" s="1123"/>
      <c r="AJ183" s="1178"/>
      <c r="AK183" s="980"/>
      <c r="AL183" s="981"/>
      <c r="AM183" s="981"/>
      <c r="AN183" s="1124"/>
      <c r="AO183" s="982"/>
      <c r="AP183" s="1124"/>
      <c r="AQ183" s="983"/>
      <c r="AR183" s="981"/>
      <c r="AS183" s="981"/>
      <c r="AT183" s="981"/>
      <c r="AU183" s="981"/>
      <c r="AV183" s="981"/>
      <c r="AW183" s="981"/>
      <c r="AX183" s="981"/>
      <c r="AY183" s="981"/>
      <c r="AZ183" s="1124"/>
      <c r="BA183" s="1303"/>
      <c r="BB183" s="984"/>
      <c r="BC183" s="985"/>
    </row>
    <row r="184" spans="1:55" ht="24.75" hidden="1" customHeight="1" thickBot="1">
      <c r="A184" s="2607" t="s">
        <v>218</v>
      </c>
      <c r="B184" s="2598"/>
      <c r="C184" s="1123"/>
      <c r="D184" s="1123"/>
      <c r="E184" s="1123"/>
      <c r="F184" s="1123"/>
      <c r="G184" s="1123"/>
      <c r="H184" s="1122"/>
      <c r="I184" s="978"/>
      <c r="J184" s="1123"/>
      <c r="K184" s="977"/>
      <c r="L184" s="1123"/>
      <c r="M184" s="1178"/>
      <c r="N184" s="980"/>
      <c r="O184" s="1123"/>
      <c r="P184" s="977"/>
      <c r="Q184" s="1123"/>
      <c r="R184" s="978"/>
      <c r="S184" s="977"/>
      <c r="T184" s="1123"/>
      <c r="U184" s="979"/>
      <c r="V184" s="2058"/>
      <c r="W184" s="978"/>
      <c r="X184" s="980"/>
      <c r="Y184" s="1122"/>
      <c r="Z184" s="977"/>
      <c r="AA184" s="2058"/>
      <c r="AB184" s="978"/>
      <c r="AC184" s="980"/>
      <c r="AD184" s="1122"/>
      <c r="AE184" s="977"/>
      <c r="AF184" s="2058"/>
      <c r="AG184" s="2058"/>
      <c r="AH184" s="980"/>
      <c r="AI184" s="1123"/>
      <c r="AJ184" s="1178"/>
      <c r="AK184" s="980"/>
      <c r="AL184" s="981"/>
      <c r="AM184" s="981"/>
      <c r="AN184" s="1124"/>
      <c r="AO184" s="982"/>
      <c r="AP184" s="1124"/>
      <c r="AQ184" s="983"/>
      <c r="AR184" s="981"/>
      <c r="AS184" s="981"/>
      <c r="AT184" s="981"/>
      <c r="AU184" s="981"/>
      <c r="AV184" s="981"/>
      <c r="AW184" s="981"/>
      <c r="AX184" s="981"/>
      <c r="AY184" s="981"/>
      <c r="AZ184" s="1124"/>
      <c r="BA184" s="1303"/>
      <c r="BB184" s="984" t="e">
        <f>(BB172*AW172)+(BB173*AW173)+(BB174*AW174)+(BB175*AW175)+(BB176*AW176)+(BB177*AW177)+(BB178*AW178)+(#REF!*#REF!)+(BB179*AW179)+(BB180*AW180)+(BB181*AW181)</f>
        <v>#REF!</v>
      </c>
      <c r="BC184" s="985"/>
    </row>
    <row r="185" spans="1:55" ht="24.75" hidden="1" customHeight="1" thickBot="1">
      <c r="A185" s="1125"/>
      <c r="B185" s="1123"/>
      <c r="C185" s="1123"/>
      <c r="D185" s="1123"/>
      <c r="E185" s="1123"/>
      <c r="F185" s="1123"/>
      <c r="G185" s="1123"/>
      <c r="H185" s="1122"/>
      <c r="I185" s="978"/>
      <c r="J185" s="1123"/>
      <c r="K185" s="977"/>
      <c r="L185" s="1123"/>
      <c r="M185" s="1178"/>
      <c r="N185" s="980"/>
      <c r="O185" s="1123"/>
      <c r="P185" s="977"/>
      <c r="Q185" s="1123"/>
      <c r="R185" s="978"/>
      <c r="S185" s="977"/>
      <c r="T185" s="1123"/>
      <c r="U185" s="979"/>
      <c r="V185" s="2058"/>
      <c r="W185" s="978"/>
      <c r="X185" s="980"/>
      <c r="Y185" s="1122"/>
      <c r="Z185" s="977"/>
      <c r="AA185" s="2058"/>
      <c r="AB185" s="978"/>
      <c r="AC185" s="980"/>
      <c r="AD185" s="1122"/>
      <c r="AE185" s="977"/>
      <c r="AF185" s="2058"/>
      <c r="AG185" s="2058"/>
      <c r="AH185" s="980"/>
      <c r="AI185" s="1123"/>
      <c r="AJ185" s="1178"/>
      <c r="AK185" s="980"/>
      <c r="AL185" s="981"/>
      <c r="AM185" s="981"/>
      <c r="AN185" s="1124"/>
      <c r="AO185" s="982"/>
      <c r="AP185" s="1124"/>
      <c r="AQ185" s="983"/>
      <c r="AR185" s="981"/>
      <c r="AS185" s="981"/>
      <c r="AT185" s="981"/>
      <c r="AU185" s="981"/>
      <c r="AV185" s="981"/>
      <c r="AW185" s="981"/>
      <c r="AX185" s="981"/>
      <c r="AY185" s="981"/>
      <c r="AZ185" s="1124"/>
      <c r="BA185" s="1303"/>
      <c r="BB185" s="984"/>
      <c r="BC185" s="985"/>
    </row>
    <row r="186" spans="1:55" ht="24.75" hidden="1" customHeight="1" thickBot="1">
      <c r="A186" s="1121" t="s">
        <v>219</v>
      </c>
      <c r="B186" s="1123"/>
      <c r="C186" s="1123"/>
      <c r="D186" s="1123"/>
      <c r="E186" s="1123"/>
      <c r="F186" s="1123"/>
      <c r="G186" s="1123"/>
      <c r="H186" s="1122"/>
      <c r="I186" s="978"/>
      <c r="J186" s="1123"/>
      <c r="K186" s="977"/>
      <c r="L186" s="1123"/>
      <c r="M186" s="1178"/>
      <c r="N186" s="980"/>
      <c r="O186" s="1123"/>
      <c r="P186" s="977"/>
      <c r="Q186" s="1123"/>
      <c r="R186" s="978"/>
      <c r="S186" s="977"/>
      <c r="T186" s="1123"/>
      <c r="U186" s="979"/>
      <c r="V186" s="2058"/>
      <c r="W186" s="978"/>
      <c r="X186" s="980"/>
      <c r="Y186" s="1122"/>
      <c r="Z186" s="977"/>
      <c r="AA186" s="2058"/>
      <c r="AB186" s="978"/>
      <c r="AC186" s="980"/>
      <c r="AD186" s="1122"/>
      <c r="AE186" s="977"/>
      <c r="AF186" s="2058"/>
      <c r="AG186" s="2058"/>
      <c r="AH186" s="980"/>
      <c r="AI186" s="1123"/>
      <c r="AJ186" s="1178"/>
      <c r="AK186" s="980"/>
      <c r="AL186" s="981"/>
      <c r="AM186" s="981"/>
      <c r="AN186" s="1124"/>
      <c r="AO186" s="982"/>
      <c r="AP186" s="1124"/>
      <c r="AQ186" s="983"/>
      <c r="AR186" s="981"/>
      <c r="AS186" s="981"/>
      <c r="AT186" s="981"/>
      <c r="AU186" s="981"/>
      <c r="AV186" s="981"/>
      <c r="AW186" s="981"/>
      <c r="AX186" s="981"/>
      <c r="AY186" s="981"/>
      <c r="AZ186" s="1124"/>
      <c r="BA186" s="1303"/>
      <c r="BB186" s="984"/>
      <c r="BC186" s="985"/>
    </row>
    <row r="187" spans="1:55" ht="24.75" hidden="1" customHeight="1" thickBot="1">
      <c r="A187" s="1121" t="s">
        <v>13</v>
      </c>
      <c r="B187" s="1123"/>
      <c r="C187" s="1123"/>
      <c r="D187" s="1123"/>
      <c r="E187" s="1123"/>
      <c r="F187" s="1123"/>
      <c r="G187" s="1123"/>
      <c r="H187" s="1122"/>
      <c r="I187" s="978"/>
      <c r="J187" s="1123"/>
      <c r="K187" s="977"/>
      <c r="L187" s="1123"/>
      <c r="M187" s="1178"/>
      <c r="N187" s="980"/>
      <c r="O187" s="1123"/>
      <c r="P187" s="977"/>
      <c r="Q187" s="1123"/>
      <c r="R187" s="978"/>
      <c r="S187" s="977"/>
      <c r="T187" s="1123"/>
      <c r="U187" s="979"/>
      <c r="V187" s="2058"/>
      <c r="W187" s="978"/>
      <c r="X187" s="980"/>
      <c r="Y187" s="1122"/>
      <c r="Z187" s="977"/>
      <c r="AA187" s="2058"/>
      <c r="AB187" s="978"/>
      <c r="AC187" s="980"/>
      <c r="AD187" s="1122"/>
      <c r="AE187" s="977"/>
      <c r="AF187" s="2058"/>
      <c r="AG187" s="2058"/>
      <c r="AH187" s="980"/>
      <c r="AI187" s="1123"/>
      <c r="AJ187" s="1178"/>
      <c r="AK187" s="980"/>
      <c r="AL187" s="981"/>
      <c r="AM187" s="981"/>
      <c r="AN187" s="1124"/>
      <c r="AO187" s="982"/>
      <c r="AP187" s="1124"/>
      <c r="AQ187" s="983"/>
      <c r="AR187" s="981"/>
      <c r="AS187" s="981"/>
      <c r="AT187" s="981"/>
      <c r="AU187" s="981"/>
      <c r="AV187" s="981"/>
      <c r="AW187" s="981"/>
      <c r="AX187" s="981"/>
      <c r="AY187" s="981"/>
      <c r="AZ187" s="1124"/>
      <c r="BA187" s="1303"/>
      <c r="BB187" s="984"/>
      <c r="BC187" s="985"/>
    </row>
    <row r="188" spans="1:55" ht="24.75" hidden="1" customHeight="1" thickBot="1">
      <c r="A188" s="1121" t="s">
        <v>12</v>
      </c>
      <c r="B188" s="1123"/>
      <c r="C188" s="1123"/>
      <c r="D188" s="1123"/>
      <c r="E188" s="1123"/>
      <c r="F188" s="1123"/>
      <c r="G188" s="1123"/>
      <c r="H188" s="1122"/>
      <c r="I188" s="978"/>
      <c r="J188" s="1123"/>
      <c r="K188" s="977"/>
      <c r="L188" s="1123"/>
      <c r="M188" s="1178"/>
      <c r="N188" s="980"/>
      <c r="O188" s="1123"/>
      <c r="P188" s="977"/>
      <c r="Q188" s="1123"/>
      <c r="R188" s="978"/>
      <c r="S188" s="977"/>
      <c r="T188" s="1123"/>
      <c r="U188" s="979"/>
      <c r="V188" s="2058"/>
      <c r="W188" s="978"/>
      <c r="X188" s="980"/>
      <c r="Y188" s="1122"/>
      <c r="Z188" s="977"/>
      <c r="AA188" s="2058"/>
      <c r="AB188" s="978"/>
      <c r="AC188" s="980"/>
      <c r="AD188" s="1122"/>
      <c r="AE188" s="977"/>
      <c r="AF188" s="2058"/>
      <c r="AG188" s="2058"/>
      <c r="AH188" s="980"/>
      <c r="AI188" s="1123"/>
      <c r="AJ188" s="1178"/>
      <c r="AK188" s="980"/>
      <c r="AL188" s="981"/>
      <c r="AM188" s="981"/>
      <c r="AN188" s="1124"/>
      <c r="AO188" s="982"/>
      <c r="AP188" s="1124"/>
      <c r="AQ188" s="983"/>
      <c r="AR188" s="981"/>
      <c r="AS188" s="981"/>
      <c r="AT188" s="981"/>
      <c r="AU188" s="981"/>
      <c r="AV188" s="981"/>
      <c r="AW188" s="981"/>
      <c r="AX188" s="981"/>
      <c r="AY188" s="981"/>
      <c r="AZ188" s="1124"/>
      <c r="BA188" s="1303"/>
      <c r="BB188" s="984"/>
      <c r="BC188" s="985"/>
    </row>
    <row r="189" spans="1:55" ht="24.75" hidden="1" customHeight="1" thickBot="1">
      <c r="A189" s="1121" t="s">
        <v>11</v>
      </c>
      <c r="B189" s="1123"/>
      <c r="C189" s="1123"/>
      <c r="D189" s="1123"/>
      <c r="E189" s="1123"/>
      <c r="F189" s="1123"/>
      <c r="G189" s="1123"/>
      <c r="H189" s="1122"/>
      <c r="I189" s="978"/>
      <c r="J189" s="1123"/>
      <c r="K189" s="977"/>
      <c r="L189" s="1123"/>
      <c r="M189" s="1178"/>
      <c r="N189" s="980"/>
      <c r="O189" s="1123"/>
      <c r="P189" s="977"/>
      <c r="Q189" s="1123"/>
      <c r="R189" s="978"/>
      <c r="S189" s="977"/>
      <c r="T189" s="1123"/>
      <c r="U189" s="979"/>
      <c r="V189" s="2058"/>
      <c r="W189" s="978"/>
      <c r="X189" s="980"/>
      <c r="Y189" s="1122"/>
      <c r="Z189" s="977"/>
      <c r="AA189" s="2058"/>
      <c r="AB189" s="978"/>
      <c r="AC189" s="980"/>
      <c r="AD189" s="1122"/>
      <c r="AE189" s="977"/>
      <c r="AF189" s="2058"/>
      <c r="AG189" s="2058"/>
      <c r="AH189" s="980"/>
      <c r="AI189" s="1123"/>
      <c r="AJ189" s="1178"/>
      <c r="AK189" s="980"/>
      <c r="AL189" s="981"/>
      <c r="AM189" s="981"/>
      <c r="AN189" s="1124"/>
      <c r="AO189" s="982"/>
      <c r="AP189" s="1124"/>
      <c r="AQ189" s="983"/>
      <c r="AR189" s="981"/>
      <c r="AS189" s="981"/>
      <c r="AT189" s="981"/>
      <c r="AU189" s="981"/>
      <c r="AV189" s="981"/>
      <c r="AW189" s="981"/>
      <c r="AX189" s="981"/>
      <c r="AY189" s="981"/>
      <c r="AZ189" s="1124"/>
      <c r="BA189" s="1303"/>
      <c r="BB189" s="984">
        <f>SUM(BB186:BB187)+BB188*900</f>
        <v>0</v>
      </c>
      <c r="BC189" s="985"/>
    </row>
    <row r="190" spans="1:55" ht="24.75" hidden="1" customHeight="1" thickBot="1">
      <c r="A190" s="1121" t="s">
        <v>10</v>
      </c>
      <c r="B190" s="1123"/>
      <c r="C190" s="1123"/>
      <c r="D190" s="1123"/>
      <c r="E190" s="1123"/>
      <c r="F190" s="1123"/>
      <c r="G190" s="1123"/>
      <c r="H190" s="1122"/>
      <c r="I190" s="978"/>
      <c r="J190" s="1123"/>
      <c r="K190" s="977"/>
      <c r="L190" s="1123"/>
      <c r="M190" s="1178"/>
      <c r="N190" s="980"/>
      <c r="O190" s="1123"/>
      <c r="P190" s="977"/>
      <c r="Q190" s="1123"/>
      <c r="R190" s="978"/>
      <c r="S190" s="977"/>
      <c r="T190" s="1123"/>
      <c r="U190" s="979"/>
      <c r="V190" s="2058"/>
      <c r="W190" s="978"/>
      <c r="X190" s="980"/>
      <c r="Y190" s="1122"/>
      <c r="Z190" s="977"/>
      <c r="AA190" s="2058"/>
      <c r="AB190" s="978"/>
      <c r="AC190" s="980"/>
      <c r="AD190" s="1122"/>
      <c r="AE190" s="977"/>
      <c r="AF190" s="2058"/>
      <c r="AG190" s="2058"/>
      <c r="AH190" s="980"/>
      <c r="AI190" s="1123"/>
      <c r="AJ190" s="1178"/>
      <c r="AK190" s="980"/>
      <c r="AL190" s="981"/>
      <c r="AM190" s="981"/>
      <c r="AN190" s="1124"/>
      <c r="AO190" s="982"/>
      <c r="AP190" s="1124"/>
      <c r="AQ190" s="983"/>
      <c r="AR190" s="981"/>
      <c r="AS190" s="981"/>
      <c r="AT190" s="981"/>
      <c r="AU190" s="981"/>
      <c r="AV190" s="981"/>
      <c r="AW190" s="981"/>
      <c r="AX190" s="981"/>
      <c r="AY190" s="981"/>
      <c r="AZ190" s="1124"/>
      <c r="BA190" s="1303"/>
      <c r="BB190" s="984"/>
      <c r="BC190" s="985"/>
    </row>
    <row r="191" spans="1:55" s="1041" customFormat="1" ht="37.5" hidden="1" customHeight="1" thickBot="1">
      <c r="A191" s="2427"/>
      <c r="B191" s="2428"/>
      <c r="C191" s="2428"/>
      <c r="D191" s="2428"/>
      <c r="E191" s="2428"/>
      <c r="F191" s="2428"/>
      <c r="G191" s="2429"/>
      <c r="H191" s="1416"/>
      <c r="I191" s="2079"/>
      <c r="J191" s="1416"/>
      <c r="K191" s="1416"/>
      <c r="L191" s="1416"/>
      <c r="M191" s="1417"/>
      <c r="N191" s="1415"/>
      <c r="O191" s="1416"/>
      <c r="P191" s="1416"/>
      <c r="Q191" s="1416"/>
      <c r="R191" s="1851"/>
      <c r="S191" s="1416"/>
      <c r="T191" s="1416"/>
      <c r="U191" s="1416"/>
      <c r="V191" s="1417"/>
      <c r="W191" s="1851"/>
      <c r="X191" s="1416"/>
      <c r="Y191" s="1416"/>
      <c r="Z191" s="1416"/>
      <c r="AA191" s="1417"/>
      <c r="AB191" s="1851"/>
      <c r="AC191" s="1416"/>
      <c r="AD191" s="1416"/>
      <c r="AE191" s="1416"/>
      <c r="AF191" s="1417"/>
      <c r="AG191" s="2064"/>
      <c r="AH191" s="1415"/>
      <c r="AI191" s="1416"/>
      <c r="AJ191" s="1416"/>
      <c r="AK191" s="1413"/>
      <c r="AL191" s="1418"/>
      <c r="AM191" s="1418"/>
      <c r="AN191" s="1419"/>
      <c r="AO191" s="1420"/>
      <c r="AP191" s="1421"/>
      <c r="AQ191" s="1422"/>
      <c r="AR191" s="1418"/>
      <c r="AS191" s="1418"/>
      <c r="AT191" s="1418"/>
      <c r="AU191" s="1418"/>
      <c r="AV191" s="1418"/>
      <c r="AW191" s="1418"/>
      <c r="AX191" s="1418"/>
      <c r="AY191" s="1418"/>
      <c r="AZ191" s="1421"/>
      <c r="BA191" s="1423"/>
      <c r="BB191" s="1424"/>
      <c r="BC191" s="1425"/>
    </row>
    <row r="192" spans="1:55" s="1041" customFormat="1" ht="37.5" hidden="1" customHeight="1" thickBot="1">
      <c r="A192" s="2427"/>
      <c r="B192" s="2428"/>
      <c r="C192" s="2428"/>
      <c r="D192" s="2428"/>
      <c r="E192" s="2428"/>
      <c r="F192" s="2428"/>
      <c r="G192" s="2429"/>
      <c r="H192" s="1679"/>
      <c r="I192" s="2080"/>
      <c r="J192" s="1679"/>
      <c r="K192" s="1679"/>
      <c r="L192" s="1679"/>
      <c r="M192" s="1680"/>
      <c r="N192" s="1678"/>
      <c r="O192" s="1679"/>
      <c r="P192" s="1679"/>
      <c r="Q192" s="1679"/>
      <c r="R192" s="1853"/>
      <c r="S192" s="1679"/>
      <c r="T192" s="1679"/>
      <c r="U192" s="1679"/>
      <c r="V192" s="1680"/>
      <c r="W192" s="1853"/>
      <c r="X192" s="1679"/>
      <c r="Y192" s="1679"/>
      <c r="Z192" s="1679"/>
      <c r="AA192" s="1680"/>
      <c r="AB192" s="1853"/>
      <c r="AC192" s="1679"/>
      <c r="AD192" s="1679"/>
      <c r="AE192" s="1679"/>
      <c r="AF192" s="1680"/>
      <c r="AG192" s="2065"/>
      <c r="AH192" s="1678"/>
      <c r="AI192" s="1679"/>
      <c r="AJ192" s="1679"/>
      <c r="AK192" s="1681"/>
      <c r="AL192" s="1682"/>
      <c r="AM192" s="1682"/>
      <c r="AN192" s="1419"/>
      <c r="AO192" s="1420"/>
      <c r="AP192" s="1683"/>
      <c r="AQ192" s="1684"/>
      <c r="AR192" s="1682"/>
      <c r="AS192" s="1682"/>
      <c r="AT192" s="1682"/>
      <c r="AU192" s="1682"/>
      <c r="AV192" s="1682"/>
      <c r="AW192" s="1682"/>
      <c r="AX192" s="1682"/>
      <c r="AY192" s="1682"/>
      <c r="AZ192" s="1683"/>
      <c r="BA192" s="1685"/>
      <c r="BB192" s="1424"/>
      <c r="BC192" s="1425"/>
    </row>
    <row r="193" spans="1:55" s="1041" customFormat="1" ht="37.5" customHeight="1" thickBot="1">
      <c r="A193" s="2427" t="s">
        <v>276</v>
      </c>
      <c r="B193" s="2428"/>
      <c r="C193" s="2428"/>
      <c r="D193" s="2428"/>
      <c r="E193" s="2428"/>
      <c r="F193" s="2428"/>
      <c r="G193" s="2429"/>
      <c r="H193" s="1751"/>
      <c r="I193" s="1855"/>
      <c r="J193" s="1695"/>
      <c r="K193" s="1695"/>
      <c r="L193" s="1751"/>
      <c r="M193" s="2055"/>
      <c r="N193" s="1752"/>
      <c r="O193" s="1695"/>
      <c r="P193" s="1695"/>
      <c r="Q193" s="1751"/>
      <c r="R193" s="1855"/>
      <c r="S193" s="1695"/>
      <c r="T193" s="1695"/>
      <c r="U193" s="1695"/>
      <c r="V193" s="2055"/>
      <c r="W193" s="1855"/>
      <c r="X193" s="1695"/>
      <c r="Y193" s="1695"/>
      <c r="Z193" s="1695"/>
      <c r="AA193" s="2055"/>
      <c r="AB193" s="1855"/>
      <c r="AC193" s="1695"/>
      <c r="AD193" s="1695"/>
      <c r="AE193" s="1695"/>
      <c r="AF193" s="2055"/>
      <c r="AG193" s="1752"/>
      <c r="AH193" s="1695"/>
      <c r="AI193" s="1695"/>
      <c r="AJ193" s="1695"/>
      <c r="AK193" s="1696"/>
      <c r="AL193" s="1697"/>
      <c r="AM193" s="1697"/>
      <c r="AN193" s="1697"/>
      <c r="AO193" s="1697"/>
      <c r="AP193" s="1697"/>
      <c r="AQ193" s="1697"/>
      <c r="AR193" s="1697"/>
      <c r="AS193" s="1697"/>
      <c r="AT193" s="1697"/>
      <c r="AU193" s="1697"/>
      <c r="AV193" s="1697"/>
      <c r="AW193" s="1697"/>
      <c r="AX193" s="1697"/>
      <c r="AY193" s="1697"/>
      <c r="AZ193" s="1697"/>
      <c r="BA193" s="1697"/>
      <c r="BB193" s="1424"/>
      <c r="BC193" s="1698"/>
    </row>
    <row r="194" spans="1:55" s="1041" customFormat="1" ht="37.5" customHeight="1" thickBot="1">
      <c r="A194" s="2427"/>
      <c r="B194" s="2428"/>
      <c r="C194" s="2428"/>
      <c r="D194" s="2428"/>
      <c r="E194" s="2428"/>
      <c r="F194" s="2428"/>
      <c r="G194" s="2429"/>
      <c r="H194" s="1751"/>
      <c r="I194" s="1855"/>
      <c r="J194" s="1695"/>
      <c r="K194" s="1695"/>
      <c r="L194" s="1751"/>
      <c r="M194" s="2055"/>
      <c r="N194" s="1752"/>
      <c r="O194" s="1695"/>
      <c r="P194" s="1695"/>
      <c r="Q194" s="1751"/>
      <c r="R194" s="1855"/>
      <c r="S194" s="1695"/>
      <c r="T194" s="1695"/>
      <c r="U194" s="1695"/>
      <c r="V194" s="2055"/>
      <c r="W194" s="1855"/>
      <c r="X194" s="1695"/>
      <c r="Y194" s="1695"/>
      <c r="Z194" s="1695"/>
      <c r="AA194" s="2055"/>
      <c r="AB194" s="1855"/>
      <c r="AC194" s="1695"/>
      <c r="AD194" s="1695"/>
      <c r="AE194" s="1695"/>
      <c r="AF194" s="2055"/>
      <c r="AG194" s="1752"/>
      <c r="AH194" s="1695"/>
      <c r="AI194" s="1695"/>
      <c r="AJ194" s="1695"/>
      <c r="AK194" s="1696"/>
      <c r="AL194" s="1697"/>
      <c r="AM194" s="1697"/>
      <c r="AN194" s="1697"/>
      <c r="AO194" s="1697"/>
      <c r="AP194" s="1697"/>
      <c r="AQ194" s="1697"/>
      <c r="AR194" s="1697"/>
      <c r="AS194" s="1697"/>
      <c r="AT194" s="1697"/>
      <c r="AU194" s="1697"/>
      <c r="AV194" s="1697"/>
      <c r="AW194" s="1697"/>
      <c r="AX194" s="1697"/>
      <c r="AY194" s="1697"/>
      <c r="AZ194" s="1697"/>
      <c r="BA194" s="1697"/>
      <c r="BB194" s="1424"/>
      <c r="BC194" s="1698"/>
    </row>
    <row r="195" spans="1:55" s="1041" customFormat="1" ht="37.5" customHeight="1" thickBot="1">
      <c r="A195" s="2427"/>
      <c r="B195" s="2428"/>
      <c r="C195" s="2428"/>
      <c r="D195" s="2428"/>
      <c r="E195" s="2428"/>
      <c r="F195" s="2428"/>
      <c r="G195" s="2429"/>
      <c r="H195" s="1751"/>
      <c r="I195" s="1855"/>
      <c r="J195" s="1695"/>
      <c r="K195" s="1695"/>
      <c r="L195" s="1751"/>
      <c r="M195" s="2055"/>
      <c r="N195" s="1752"/>
      <c r="O195" s="1695"/>
      <c r="P195" s="1695"/>
      <c r="Q195" s="1751"/>
      <c r="R195" s="1855"/>
      <c r="S195" s="1695"/>
      <c r="T195" s="1695"/>
      <c r="U195" s="1695"/>
      <c r="V195" s="2055"/>
      <c r="W195" s="1855"/>
      <c r="X195" s="1695"/>
      <c r="Y195" s="1695"/>
      <c r="Z195" s="1695"/>
      <c r="AA195" s="2055"/>
      <c r="AB195" s="1855"/>
      <c r="AC195" s="1695"/>
      <c r="AD195" s="1695"/>
      <c r="AE195" s="1695"/>
      <c r="AF195" s="2055"/>
      <c r="AG195" s="1752"/>
      <c r="AH195" s="1695"/>
      <c r="AI195" s="1695"/>
      <c r="AJ195" s="1695"/>
      <c r="AK195" s="1696"/>
      <c r="AL195" s="1697"/>
      <c r="AM195" s="1697"/>
      <c r="AN195" s="1697"/>
      <c r="AO195" s="1697"/>
      <c r="AP195" s="1697"/>
      <c r="AQ195" s="1697"/>
      <c r="AR195" s="1697"/>
      <c r="AS195" s="1697"/>
      <c r="AT195" s="1697"/>
      <c r="AU195" s="1697"/>
      <c r="AV195" s="1697"/>
      <c r="AW195" s="1697"/>
      <c r="AX195" s="1697"/>
      <c r="AY195" s="1697"/>
      <c r="AZ195" s="1697"/>
      <c r="BA195" s="1697"/>
      <c r="BB195" s="1424"/>
      <c r="BC195" s="1698"/>
    </row>
    <row r="196" spans="1:55" ht="26.25" customHeight="1" thickBot="1">
      <c r="A196" s="2618" t="s">
        <v>230</v>
      </c>
      <c r="B196" s="2619"/>
      <c r="C196" s="2619"/>
      <c r="D196" s="2619"/>
      <c r="E196" s="2619"/>
      <c r="F196" s="2619"/>
      <c r="G196" s="2619"/>
      <c r="H196" s="1688">
        <f>H199+H200</f>
        <v>0.37688442211055279</v>
      </c>
      <c r="I196" s="2081">
        <f t="shared" ref="I196:AK196" si="246">I199+I200</f>
        <v>0.75376884422110557</v>
      </c>
      <c r="J196" s="1688">
        <f t="shared" si="246"/>
        <v>1.1306532663316582</v>
      </c>
      <c r="K196" s="1688">
        <f t="shared" si="246"/>
        <v>1.5075376884422111</v>
      </c>
      <c r="L196" s="1688">
        <f>L199+L200</f>
        <v>0.37688442211055279</v>
      </c>
      <c r="M196" s="1689">
        <f t="shared" si="246"/>
        <v>0.71189279731993305</v>
      </c>
      <c r="N196" s="1687">
        <f t="shared" si="246"/>
        <v>1.0469011725293134</v>
      </c>
      <c r="O196" s="1688">
        <f t="shared" si="246"/>
        <v>0.71189279731993305</v>
      </c>
      <c r="P196" s="1688">
        <f t="shared" si="246"/>
        <v>0.71189279731993305</v>
      </c>
      <c r="Q196" s="1688">
        <f t="shared" si="246"/>
        <v>0.71189279731993305</v>
      </c>
      <c r="R196" s="1857">
        <f t="shared" si="246"/>
        <v>1.0887772194304859</v>
      </c>
      <c r="S196" s="1688">
        <f t="shared" si="246"/>
        <v>1.0887772194304859</v>
      </c>
      <c r="T196" s="1688">
        <f t="shared" si="246"/>
        <v>1.0887772194304859</v>
      </c>
      <c r="U196" s="1688">
        <f t="shared" si="246"/>
        <v>1.0887772194304859</v>
      </c>
      <c r="V196" s="1689">
        <f t="shared" si="246"/>
        <v>1.0887772194304859</v>
      </c>
      <c r="W196" s="1857">
        <f t="shared" si="246"/>
        <v>1.0887772194304859</v>
      </c>
      <c r="X196" s="1688">
        <f t="shared" si="246"/>
        <v>1.5075376884422111</v>
      </c>
      <c r="Y196" s="1688">
        <f t="shared" si="246"/>
        <v>1.5075376884422111</v>
      </c>
      <c r="Z196" s="1688">
        <f t="shared" si="246"/>
        <v>1.5075376884422111</v>
      </c>
      <c r="AA196" s="1689">
        <f t="shared" si="246"/>
        <v>1.5075376884422111</v>
      </c>
      <c r="AB196" s="1857">
        <f t="shared" si="246"/>
        <v>1.5075376884422111</v>
      </c>
      <c r="AC196" s="1688">
        <f t="shared" si="246"/>
        <v>1.5075376884422111</v>
      </c>
      <c r="AD196" s="1688">
        <f t="shared" si="246"/>
        <v>1.5075376884422111</v>
      </c>
      <c r="AE196" s="1688">
        <f t="shared" si="246"/>
        <v>0</v>
      </c>
      <c r="AF196" s="1689">
        <f t="shared" si="246"/>
        <v>0</v>
      </c>
      <c r="AG196" s="2066">
        <f t="shared" si="246"/>
        <v>0</v>
      </c>
      <c r="AH196" s="1687">
        <f t="shared" si="246"/>
        <v>0</v>
      </c>
      <c r="AI196" s="1688">
        <f t="shared" si="246"/>
        <v>0</v>
      </c>
      <c r="AJ196" s="1688">
        <f t="shared" si="246"/>
        <v>0</v>
      </c>
      <c r="AK196" s="1688">
        <f t="shared" si="246"/>
        <v>0</v>
      </c>
      <c r="AL196" s="1690">
        <f>AL69/$P$205</f>
        <v>0</v>
      </c>
      <c r="AM196" s="1690">
        <f>AM69/$P$205</f>
        <v>0</v>
      </c>
      <c r="AN196" s="1691">
        <f>AN79/$P$205</f>
        <v>0</v>
      </c>
      <c r="AO196" s="1692">
        <f>AO79/$P$205</f>
        <v>0</v>
      </c>
      <c r="AP196" s="1052">
        <f t="shared" ref="AP196:AZ196" si="247">AP69/$P$205</f>
        <v>0</v>
      </c>
      <c r="AQ196" s="1693">
        <f t="shared" si="247"/>
        <v>0</v>
      </c>
      <c r="AR196" s="1690">
        <f t="shared" si="247"/>
        <v>0</v>
      </c>
      <c r="AS196" s="1690">
        <f t="shared" si="247"/>
        <v>0</v>
      </c>
      <c r="AT196" s="1690">
        <f t="shared" si="247"/>
        <v>0</v>
      </c>
      <c r="AU196" s="1690">
        <f t="shared" si="247"/>
        <v>0</v>
      </c>
      <c r="AV196" s="1690">
        <f t="shared" si="247"/>
        <v>0</v>
      </c>
      <c r="AW196" s="1690">
        <f t="shared" si="247"/>
        <v>0</v>
      </c>
      <c r="AX196" s="1690">
        <f t="shared" si="247"/>
        <v>0</v>
      </c>
      <c r="AY196" s="1690">
        <f t="shared" si="247"/>
        <v>0</v>
      </c>
      <c r="AZ196" s="1052">
        <f t="shared" si="247"/>
        <v>0</v>
      </c>
      <c r="BA196" s="1694"/>
      <c r="BB196" s="1046">
        <f>BB186/(21672*1.7)</f>
        <v>0</v>
      </c>
      <c r="BC196" s="1047"/>
    </row>
    <row r="197" spans="1:55" ht="26.25" customHeight="1" thickBot="1">
      <c r="A197" s="2618" t="s">
        <v>220</v>
      </c>
      <c r="B197" s="2619"/>
      <c r="C197" s="2619"/>
      <c r="D197" s="2619"/>
      <c r="E197" s="2619"/>
      <c r="F197" s="2619"/>
      <c r="G197" s="2619"/>
      <c r="H197" s="1048">
        <f>H201</f>
        <v>0</v>
      </c>
      <c r="I197" s="1057">
        <f t="shared" ref="I197:AJ197" si="248">I201</f>
        <v>0</v>
      </c>
      <c r="J197" s="1048">
        <f t="shared" si="248"/>
        <v>0</v>
      </c>
      <c r="K197" s="1048">
        <f t="shared" si="248"/>
        <v>0</v>
      </c>
      <c r="L197" s="1048">
        <f t="shared" si="248"/>
        <v>0.94221105527638194</v>
      </c>
      <c r="M197" s="1245">
        <f t="shared" si="248"/>
        <v>0.94221105527638194</v>
      </c>
      <c r="N197" s="1049">
        <f t="shared" si="248"/>
        <v>0</v>
      </c>
      <c r="O197" s="1048">
        <f t="shared" si="248"/>
        <v>0.94221105527638194</v>
      </c>
      <c r="P197" s="1048">
        <f t="shared" si="248"/>
        <v>0.94221105527638194</v>
      </c>
      <c r="Q197" s="1048">
        <f t="shared" si="248"/>
        <v>0.94221105527638194</v>
      </c>
      <c r="R197" s="1859">
        <f t="shared" si="248"/>
        <v>0.94221105527638194</v>
      </c>
      <c r="S197" s="1048">
        <f t="shared" si="248"/>
        <v>0.94221105527638194</v>
      </c>
      <c r="T197" s="1048">
        <f t="shared" si="248"/>
        <v>0.94221105527638194</v>
      </c>
      <c r="U197" s="1048">
        <f t="shared" si="248"/>
        <v>0.94221105527638194</v>
      </c>
      <c r="V197" s="1245">
        <f t="shared" si="248"/>
        <v>0.94221105527638194</v>
      </c>
      <c r="W197" s="1859">
        <f t="shared" si="248"/>
        <v>0</v>
      </c>
      <c r="X197" s="1048">
        <f t="shared" si="248"/>
        <v>0</v>
      </c>
      <c r="Y197" s="1048">
        <f t="shared" si="248"/>
        <v>0</v>
      </c>
      <c r="Z197" s="1048">
        <f t="shared" si="248"/>
        <v>0</v>
      </c>
      <c r="AA197" s="1245">
        <f t="shared" si="248"/>
        <v>0</v>
      </c>
      <c r="AB197" s="1859">
        <f t="shared" si="248"/>
        <v>0</v>
      </c>
      <c r="AC197" s="1048">
        <f t="shared" si="248"/>
        <v>0</v>
      </c>
      <c r="AD197" s="1048">
        <f t="shared" si="248"/>
        <v>0</v>
      </c>
      <c r="AE197" s="1048">
        <f t="shared" si="248"/>
        <v>0</v>
      </c>
      <c r="AF197" s="1245">
        <f t="shared" si="248"/>
        <v>0</v>
      </c>
      <c r="AG197" s="2067">
        <f t="shared" si="248"/>
        <v>0</v>
      </c>
      <c r="AH197" s="1049">
        <f t="shared" si="248"/>
        <v>0</v>
      </c>
      <c r="AI197" s="1048">
        <f t="shared" si="248"/>
        <v>0</v>
      </c>
      <c r="AJ197" s="1048">
        <f t="shared" si="248"/>
        <v>0</v>
      </c>
      <c r="AK197" s="1050"/>
      <c r="AL197" s="1051"/>
      <c r="AM197" s="1051"/>
      <c r="AN197" s="1052">
        <f>(AN23+AN17+AN11)/$P207</f>
        <v>0</v>
      </c>
      <c r="AO197" s="1053">
        <f>(AO23+AO17+AO11)/$P207</f>
        <v>0</v>
      </c>
      <c r="AP197" s="1054"/>
      <c r="AQ197" s="1055"/>
      <c r="AR197" s="1051"/>
      <c r="AS197" s="1051"/>
      <c r="AT197" s="1051"/>
      <c r="AU197" s="1051"/>
      <c r="AV197" s="1051"/>
      <c r="AW197" s="1051"/>
      <c r="AX197" s="1051"/>
      <c r="AY197" s="1051"/>
      <c r="AZ197" s="1054"/>
      <c r="BA197" s="1312"/>
      <c r="BB197" s="1056"/>
      <c r="BC197" s="1047"/>
    </row>
    <row r="198" spans="1:55" ht="26.25" customHeight="1" thickBot="1">
      <c r="A198" s="2618" t="s">
        <v>231</v>
      </c>
      <c r="B198" s="2619"/>
      <c r="C198" s="2619"/>
      <c r="D198" s="2619"/>
      <c r="E198" s="2619"/>
      <c r="F198" s="2619"/>
      <c r="G198" s="2619"/>
      <c r="H198" s="1048">
        <f>H202+H203+H204</f>
        <v>0</v>
      </c>
      <c r="I198" s="1057">
        <f t="shared" ref="I198:AJ198" si="249">I202+I203+I204</f>
        <v>0.74329983249581244</v>
      </c>
      <c r="J198" s="1048">
        <f t="shared" si="249"/>
        <v>0.74329983249581244</v>
      </c>
      <c r="K198" s="1048">
        <f t="shared" si="249"/>
        <v>0</v>
      </c>
      <c r="L198" s="1048">
        <f t="shared" si="249"/>
        <v>0</v>
      </c>
      <c r="M198" s="1245">
        <f t="shared" si="249"/>
        <v>0</v>
      </c>
      <c r="N198" s="1049">
        <f t="shared" si="249"/>
        <v>0</v>
      </c>
      <c r="O198" s="1048">
        <f t="shared" si="249"/>
        <v>0</v>
      </c>
      <c r="P198" s="1048">
        <f t="shared" si="249"/>
        <v>0</v>
      </c>
      <c r="Q198" s="1048">
        <f>Q202+Q203+Q204</f>
        <v>0</v>
      </c>
      <c r="R198" s="1859">
        <f t="shared" si="249"/>
        <v>0</v>
      </c>
      <c r="S198" s="1048">
        <f t="shared" si="249"/>
        <v>0</v>
      </c>
      <c r="T198" s="1048">
        <f t="shared" si="249"/>
        <v>0</v>
      </c>
      <c r="U198" s="1048">
        <f t="shared" si="249"/>
        <v>0</v>
      </c>
      <c r="V198" s="1245">
        <f>V202+V203+V204</f>
        <v>0</v>
      </c>
      <c r="W198" s="1859">
        <f t="shared" si="249"/>
        <v>0.74329983249581244</v>
      </c>
      <c r="X198" s="1048">
        <f t="shared" si="249"/>
        <v>0</v>
      </c>
      <c r="Y198" s="1048">
        <f t="shared" si="249"/>
        <v>0</v>
      </c>
      <c r="Z198" s="1048">
        <f t="shared" si="249"/>
        <v>0</v>
      </c>
      <c r="AA198" s="1245">
        <f t="shared" si="249"/>
        <v>0</v>
      </c>
      <c r="AB198" s="1859">
        <f t="shared" si="249"/>
        <v>0</v>
      </c>
      <c r="AC198" s="1048">
        <f t="shared" si="249"/>
        <v>0</v>
      </c>
      <c r="AD198" s="1048">
        <f t="shared" si="249"/>
        <v>0</v>
      </c>
      <c r="AE198" s="1048">
        <f t="shared" si="249"/>
        <v>0</v>
      </c>
      <c r="AF198" s="1245">
        <f t="shared" si="249"/>
        <v>0</v>
      </c>
      <c r="AG198" s="2067">
        <f t="shared" si="249"/>
        <v>0</v>
      </c>
      <c r="AH198" s="1049">
        <f t="shared" si="249"/>
        <v>0</v>
      </c>
      <c r="AI198" s="1048">
        <f t="shared" si="249"/>
        <v>0</v>
      </c>
      <c r="AJ198" s="1048">
        <f t="shared" si="249"/>
        <v>0</v>
      </c>
      <c r="AK198" s="1050"/>
      <c r="AL198" s="1050" t="e">
        <f>AL99/$P$210+AL105/$P$210+AL85/$P$211</f>
        <v>#DIV/0!</v>
      </c>
      <c r="AM198" s="1050"/>
      <c r="AN198" s="1058"/>
      <c r="AO198" s="1059"/>
      <c r="AP198" s="1049"/>
      <c r="AQ198" s="1057"/>
      <c r="AR198" s="1050" t="e">
        <f t="shared" ref="AR198:AZ198" si="250">AR92/$P$210+AR105/$P$210+AR85/$P$211</f>
        <v>#DIV/0!</v>
      </c>
      <c r="AS198" s="1060" t="e">
        <f t="shared" si="250"/>
        <v>#DIV/0!</v>
      </c>
      <c r="AT198" s="1050" t="e">
        <f t="shared" si="250"/>
        <v>#DIV/0!</v>
      </c>
      <c r="AU198" s="1060" t="e">
        <f t="shared" si="250"/>
        <v>#DIV/0!</v>
      </c>
      <c r="AV198" s="1060" t="e">
        <f t="shared" si="250"/>
        <v>#DIV/0!</v>
      </c>
      <c r="AW198" s="1060" t="e">
        <f t="shared" si="250"/>
        <v>#DIV/0!</v>
      </c>
      <c r="AX198" s="1060" t="e">
        <f t="shared" si="250"/>
        <v>#DIV/0!</v>
      </c>
      <c r="AY198" s="1060" t="e">
        <f t="shared" si="250"/>
        <v>#DIV/0!</v>
      </c>
      <c r="AZ198" s="1060" t="e">
        <f t="shared" si="250"/>
        <v>#DIV/0!</v>
      </c>
      <c r="BA198" s="1313"/>
      <c r="BB198" s="1050" t="e">
        <f>BB92/$P$210+BB105/$P$210+BB85/$P$211</f>
        <v>#DIV/0!</v>
      </c>
      <c r="BC198" s="1047"/>
    </row>
    <row r="199" spans="1:55" ht="26.25" customHeight="1" thickBot="1">
      <c r="A199" s="2620" t="s">
        <v>228</v>
      </c>
      <c r="B199" s="2621"/>
      <c r="C199" s="2621"/>
      <c r="D199" s="2621"/>
      <c r="E199" s="2621"/>
      <c r="F199" s="2621"/>
      <c r="G199" s="2622"/>
      <c r="H199" s="1043">
        <f t="shared" ref="H199:AG204" si="251">H205/$E$211</f>
        <v>0.37688442211055279</v>
      </c>
      <c r="I199" s="1061">
        <f>I205/$E$211</f>
        <v>0.75376884422110557</v>
      </c>
      <c r="J199" s="1061">
        <f t="shared" si="251"/>
        <v>1.1306532663316582</v>
      </c>
      <c r="K199" s="1061">
        <f t="shared" si="251"/>
        <v>1.5075376884422111</v>
      </c>
      <c r="L199" s="1061">
        <f t="shared" si="251"/>
        <v>0.37688442211055279</v>
      </c>
      <c r="M199" s="1061">
        <f t="shared" si="251"/>
        <v>0.37688442211055279</v>
      </c>
      <c r="N199" s="1061">
        <f t="shared" si="251"/>
        <v>0.37688442211055279</v>
      </c>
      <c r="O199" s="1061">
        <f t="shared" si="251"/>
        <v>0.37688442211055279</v>
      </c>
      <c r="P199" s="1061">
        <f t="shared" si="251"/>
        <v>0.37688442211055279</v>
      </c>
      <c r="Q199" s="1061">
        <f t="shared" si="251"/>
        <v>0.37688442211055279</v>
      </c>
      <c r="R199" s="1061">
        <f t="shared" si="251"/>
        <v>0.75376884422110557</v>
      </c>
      <c r="S199" s="1061">
        <f t="shared" si="251"/>
        <v>0.75376884422110557</v>
      </c>
      <c r="T199" s="1061">
        <f t="shared" si="251"/>
        <v>0.75376884422110557</v>
      </c>
      <c r="U199" s="1061">
        <f t="shared" si="251"/>
        <v>0.75376884422110557</v>
      </c>
      <c r="V199" s="1061">
        <f t="shared" si="251"/>
        <v>0.75376884422110557</v>
      </c>
      <c r="W199" s="1061">
        <f t="shared" si="251"/>
        <v>0.75376884422110557</v>
      </c>
      <c r="X199" s="1061">
        <f t="shared" si="251"/>
        <v>1.5075376884422111</v>
      </c>
      <c r="Y199" s="1061">
        <f t="shared" si="251"/>
        <v>1.5075376884422111</v>
      </c>
      <c r="Z199" s="1061">
        <f t="shared" si="251"/>
        <v>1.5075376884422111</v>
      </c>
      <c r="AA199" s="1061">
        <f t="shared" si="251"/>
        <v>1.5075376884422111</v>
      </c>
      <c r="AB199" s="1061">
        <f t="shared" si="251"/>
        <v>1.5075376884422111</v>
      </c>
      <c r="AC199" s="1061">
        <f t="shared" si="251"/>
        <v>1.5075376884422111</v>
      </c>
      <c r="AD199" s="1061">
        <f t="shared" si="251"/>
        <v>1.5075376884422111</v>
      </c>
      <c r="AE199" s="1061">
        <f t="shared" si="251"/>
        <v>0</v>
      </c>
      <c r="AF199" s="1045">
        <f t="shared" si="251"/>
        <v>0</v>
      </c>
      <c r="AG199" s="1351">
        <f t="shared" si="251"/>
        <v>0</v>
      </c>
      <c r="AH199" s="1043"/>
      <c r="AI199" s="1062"/>
      <c r="AJ199" s="1043"/>
      <c r="AK199" s="1061"/>
      <c r="AL199" s="1044"/>
      <c r="AM199" s="1042"/>
      <c r="AN199" s="1062"/>
      <c r="AO199" s="1062"/>
      <c r="AP199" s="1042"/>
      <c r="AQ199" s="1043"/>
      <c r="AR199" s="1045"/>
      <c r="AS199" s="1043"/>
      <c r="AT199" s="1044"/>
      <c r="AU199" s="1042"/>
      <c r="AV199" s="1063"/>
      <c r="AW199" s="1042"/>
      <c r="AX199" s="1042"/>
      <c r="AY199" s="1042"/>
      <c r="AZ199" s="1043"/>
      <c r="BA199" s="1045"/>
      <c r="BB199" s="1046"/>
      <c r="BC199" s="1047"/>
    </row>
    <row r="200" spans="1:55" ht="24.75" customHeight="1" thickTop="1" thickBot="1">
      <c r="A200" s="2610" t="s">
        <v>1</v>
      </c>
      <c r="B200" s="2611"/>
      <c r="C200" s="2611"/>
      <c r="D200" s="2611"/>
      <c r="E200" s="2611"/>
      <c r="F200" s="2611"/>
      <c r="G200" s="2612"/>
      <c r="H200" s="1043">
        <f t="shared" si="251"/>
        <v>0</v>
      </c>
      <c r="I200" s="1061">
        <f t="shared" si="251"/>
        <v>0</v>
      </c>
      <c r="J200" s="1061">
        <f t="shared" si="251"/>
        <v>0</v>
      </c>
      <c r="K200" s="1061">
        <f t="shared" si="251"/>
        <v>0</v>
      </c>
      <c r="L200" s="1061">
        <f t="shared" si="251"/>
        <v>0</v>
      </c>
      <c r="M200" s="1061">
        <f t="shared" si="251"/>
        <v>0.33500837520938026</v>
      </c>
      <c r="N200" s="1061">
        <f t="shared" si="251"/>
        <v>0.67001675041876052</v>
      </c>
      <c r="O200" s="1061">
        <f t="shared" si="251"/>
        <v>0.33500837520938026</v>
      </c>
      <c r="P200" s="1061">
        <f t="shared" si="251"/>
        <v>0.33500837520938026</v>
      </c>
      <c r="Q200" s="1061">
        <f t="shared" si="251"/>
        <v>0.33500837520938026</v>
      </c>
      <c r="R200" s="1061">
        <f t="shared" si="251"/>
        <v>0.33500837520938026</v>
      </c>
      <c r="S200" s="1061">
        <f t="shared" si="251"/>
        <v>0.33500837520938026</v>
      </c>
      <c r="T200" s="1061">
        <f t="shared" si="251"/>
        <v>0.33500837520938026</v>
      </c>
      <c r="U200" s="1061">
        <f t="shared" si="251"/>
        <v>0.33500837520938026</v>
      </c>
      <c r="V200" s="1061">
        <f t="shared" si="251"/>
        <v>0.33500837520938026</v>
      </c>
      <c r="W200" s="1061">
        <f t="shared" si="251"/>
        <v>0.33500837520938026</v>
      </c>
      <c r="X200" s="1061">
        <f t="shared" si="251"/>
        <v>0</v>
      </c>
      <c r="Y200" s="1061">
        <f t="shared" si="251"/>
        <v>0</v>
      </c>
      <c r="Z200" s="1061">
        <f t="shared" si="251"/>
        <v>0</v>
      </c>
      <c r="AA200" s="1061">
        <f t="shared" si="251"/>
        <v>0</v>
      </c>
      <c r="AB200" s="1061">
        <f t="shared" si="251"/>
        <v>0</v>
      </c>
      <c r="AC200" s="1061">
        <f t="shared" si="251"/>
        <v>0</v>
      </c>
      <c r="AD200" s="1061">
        <f t="shared" si="251"/>
        <v>0</v>
      </c>
      <c r="AE200" s="1061">
        <f t="shared" si="251"/>
        <v>0</v>
      </c>
      <c r="AF200" s="1045">
        <f t="shared" si="251"/>
        <v>0</v>
      </c>
      <c r="AG200" s="1351">
        <f t="shared" si="251"/>
        <v>0</v>
      </c>
      <c r="AH200" s="1066"/>
      <c r="AI200" s="1067"/>
      <c r="AJ200" s="1066"/>
      <c r="AK200" s="1064"/>
      <c r="AL200" s="1065"/>
      <c r="AM200" s="1066"/>
      <c r="AN200" s="1067"/>
      <c r="AO200" s="1067"/>
      <c r="AP200" s="1064"/>
      <c r="AQ200" s="1064"/>
      <c r="AR200" s="1067"/>
      <c r="AS200" s="1066"/>
      <c r="AT200" s="1065"/>
      <c r="AU200" s="1066"/>
      <c r="AV200" s="1068"/>
      <c r="AW200" s="1067"/>
      <c r="AX200" s="1069"/>
      <c r="AY200" s="1069"/>
      <c r="AZ200" s="1066"/>
      <c r="BA200" s="1067"/>
      <c r="BB200" s="1070"/>
      <c r="BC200" s="1071"/>
    </row>
    <row r="201" spans="1:55" ht="24.75" customHeight="1" thickTop="1" thickBot="1">
      <c r="A201" s="2610" t="s">
        <v>0</v>
      </c>
      <c r="B201" s="2611"/>
      <c r="C201" s="2611"/>
      <c r="D201" s="2611"/>
      <c r="E201" s="2611"/>
      <c r="F201" s="2611"/>
      <c r="G201" s="2612"/>
      <c r="H201" s="1043">
        <f t="shared" si="251"/>
        <v>0</v>
      </c>
      <c r="I201" s="1061">
        <f t="shared" si="251"/>
        <v>0</v>
      </c>
      <c r="J201" s="1061">
        <f t="shared" si="251"/>
        <v>0</v>
      </c>
      <c r="K201" s="1061">
        <f t="shared" si="251"/>
        <v>0</v>
      </c>
      <c r="L201" s="1061">
        <f t="shared" si="251"/>
        <v>0.94221105527638194</v>
      </c>
      <c r="M201" s="1061">
        <f t="shared" si="251"/>
        <v>0.94221105527638194</v>
      </c>
      <c r="N201" s="1061">
        <f t="shared" si="251"/>
        <v>0</v>
      </c>
      <c r="O201" s="1061">
        <f t="shared" si="251"/>
        <v>0.94221105527638194</v>
      </c>
      <c r="P201" s="1061">
        <f t="shared" si="251"/>
        <v>0.94221105527638194</v>
      </c>
      <c r="Q201" s="1061">
        <f t="shared" si="251"/>
        <v>0.94221105527638194</v>
      </c>
      <c r="R201" s="1061">
        <f t="shared" si="251"/>
        <v>0.94221105527638194</v>
      </c>
      <c r="S201" s="1061">
        <f t="shared" si="251"/>
        <v>0.94221105527638194</v>
      </c>
      <c r="T201" s="1061">
        <f t="shared" si="251"/>
        <v>0.94221105527638194</v>
      </c>
      <c r="U201" s="1061">
        <f t="shared" si="251"/>
        <v>0.94221105527638194</v>
      </c>
      <c r="V201" s="1061">
        <f t="shared" si="251"/>
        <v>0.94221105527638194</v>
      </c>
      <c r="W201" s="1061">
        <f t="shared" si="251"/>
        <v>0</v>
      </c>
      <c r="X201" s="1061">
        <f t="shared" si="251"/>
        <v>0</v>
      </c>
      <c r="Y201" s="1061">
        <f t="shared" si="251"/>
        <v>0</v>
      </c>
      <c r="Z201" s="1061">
        <f t="shared" si="251"/>
        <v>0</v>
      </c>
      <c r="AA201" s="1061">
        <f t="shared" si="251"/>
        <v>0</v>
      </c>
      <c r="AB201" s="1061">
        <f t="shared" si="251"/>
        <v>0</v>
      </c>
      <c r="AC201" s="1061">
        <f t="shared" si="251"/>
        <v>0</v>
      </c>
      <c r="AD201" s="1061">
        <f t="shared" si="251"/>
        <v>0</v>
      </c>
      <c r="AE201" s="1061">
        <f t="shared" si="251"/>
        <v>0</v>
      </c>
      <c r="AF201" s="1045">
        <f t="shared" si="251"/>
        <v>0</v>
      </c>
      <c r="AG201" s="1351">
        <f t="shared" si="251"/>
        <v>0</v>
      </c>
      <c r="AH201" s="1066"/>
      <c r="AI201" s="1067"/>
      <c r="AJ201" s="1066"/>
      <c r="AK201" s="1067"/>
      <c r="AL201" s="1066"/>
      <c r="AM201" s="1064"/>
      <c r="AN201" s="1067"/>
      <c r="AO201" s="1067"/>
      <c r="AP201" s="1064"/>
      <c r="AQ201" s="1064"/>
      <c r="AR201" s="1067"/>
      <c r="AS201" s="1066"/>
      <c r="AT201" s="1065"/>
      <c r="AU201" s="1066"/>
      <c r="AV201" s="1068"/>
      <c r="AW201" s="1067"/>
      <c r="AX201" s="1069"/>
      <c r="AY201" s="1069"/>
      <c r="AZ201" s="1066"/>
      <c r="BA201" s="1067"/>
      <c r="BB201" s="1071"/>
      <c r="BC201" s="1071"/>
    </row>
    <row r="202" spans="1:55" ht="24.75" customHeight="1" thickTop="1" thickBot="1">
      <c r="A202" s="2610" t="s">
        <v>235</v>
      </c>
      <c r="B202" s="2611"/>
      <c r="C202" s="2611"/>
      <c r="D202" s="2611"/>
      <c r="E202" s="2611"/>
      <c r="F202" s="2611"/>
      <c r="G202" s="2612"/>
      <c r="H202" s="1043">
        <f t="shared" si="251"/>
        <v>0</v>
      </c>
      <c r="I202" s="1061">
        <f t="shared" si="251"/>
        <v>0</v>
      </c>
      <c r="J202" s="1061">
        <f t="shared" si="251"/>
        <v>0</v>
      </c>
      <c r="K202" s="1061">
        <f t="shared" si="251"/>
        <v>0</v>
      </c>
      <c r="L202" s="1061">
        <f t="shared" si="251"/>
        <v>0</v>
      </c>
      <c r="M202" s="1061">
        <f t="shared" si="251"/>
        <v>0</v>
      </c>
      <c r="N202" s="1061">
        <f t="shared" si="251"/>
        <v>0</v>
      </c>
      <c r="O202" s="1061">
        <f t="shared" si="251"/>
        <v>0</v>
      </c>
      <c r="P202" s="1061">
        <f t="shared" si="251"/>
        <v>0</v>
      </c>
      <c r="Q202" s="1061">
        <f t="shared" si="251"/>
        <v>0</v>
      </c>
      <c r="R202" s="1061">
        <f t="shared" si="251"/>
        <v>0</v>
      </c>
      <c r="S202" s="1061">
        <f t="shared" si="251"/>
        <v>0</v>
      </c>
      <c r="T202" s="1061">
        <f t="shared" si="251"/>
        <v>0</v>
      </c>
      <c r="U202" s="1061">
        <f t="shared" si="251"/>
        <v>0</v>
      </c>
      <c r="V202" s="1061">
        <f>V208/$E$211</f>
        <v>0</v>
      </c>
      <c r="W202" s="1061">
        <f t="shared" si="251"/>
        <v>0</v>
      </c>
      <c r="X202" s="1061">
        <f t="shared" si="251"/>
        <v>0</v>
      </c>
      <c r="Y202" s="1061">
        <f t="shared" si="251"/>
        <v>0</v>
      </c>
      <c r="Z202" s="1061">
        <f t="shared" si="251"/>
        <v>0</v>
      </c>
      <c r="AA202" s="1061">
        <f t="shared" si="251"/>
        <v>0</v>
      </c>
      <c r="AB202" s="1061">
        <f t="shared" si="251"/>
        <v>0</v>
      </c>
      <c r="AC202" s="1061">
        <f t="shared" si="251"/>
        <v>0</v>
      </c>
      <c r="AD202" s="1061">
        <f t="shared" si="251"/>
        <v>0</v>
      </c>
      <c r="AE202" s="1061">
        <f t="shared" si="251"/>
        <v>0</v>
      </c>
      <c r="AF202" s="1045">
        <f t="shared" si="251"/>
        <v>0</v>
      </c>
      <c r="AG202" s="1351">
        <f t="shared" si="251"/>
        <v>0</v>
      </c>
      <c r="AH202" s="1043">
        <f>AH208/$E$211</f>
        <v>0</v>
      </c>
      <c r="AI202" s="1072"/>
      <c r="AJ202" s="1075"/>
      <c r="AK202" s="1072"/>
      <c r="AL202" s="1075"/>
      <c r="AM202" s="1073"/>
      <c r="AN202" s="1072"/>
      <c r="AO202" s="1072"/>
      <c r="AP202" s="1073"/>
      <c r="AQ202" s="1073"/>
      <c r="AR202" s="1072"/>
      <c r="AS202" s="1075"/>
      <c r="AT202" s="1074"/>
      <c r="AU202" s="1075"/>
      <c r="AV202" s="1073"/>
      <c r="AW202" s="1072"/>
      <c r="AX202" s="1076"/>
      <c r="AY202" s="1076"/>
      <c r="AZ202" s="1075"/>
      <c r="BA202" s="1072"/>
      <c r="BB202" s="1077"/>
      <c r="BC202" s="1071"/>
    </row>
    <row r="203" spans="1:55" ht="24.75" customHeight="1" thickTop="1" thickBot="1">
      <c r="A203" s="2610" t="s">
        <v>234</v>
      </c>
      <c r="B203" s="2611"/>
      <c r="C203" s="2611"/>
      <c r="D203" s="2611"/>
      <c r="E203" s="2611"/>
      <c r="F203" s="2611"/>
      <c r="G203" s="2612"/>
      <c r="H203" s="1043">
        <f>H209/$E$211</f>
        <v>0</v>
      </c>
      <c r="I203" s="1061">
        <f t="shared" si="251"/>
        <v>0</v>
      </c>
      <c r="J203" s="1061">
        <f t="shared" si="251"/>
        <v>0</v>
      </c>
      <c r="K203" s="1061">
        <f t="shared" si="251"/>
        <v>0</v>
      </c>
      <c r="L203" s="1061">
        <f t="shared" si="251"/>
        <v>0</v>
      </c>
      <c r="M203" s="1061">
        <f t="shared" si="251"/>
        <v>0</v>
      </c>
      <c r="N203" s="1061">
        <f t="shared" si="251"/>
        <v>0</v>
      </c>
      <c r="O203" s="1061">
        <f t="shared" si="251"/>
        <v>0</v>
      </c>
      <c r="P203" s="1061">
        <f t="shared" si="251"/>
        <v>0</v>
      </c>
      <c r="Q203" s="1061">
        <f t="shared" si="251"/>
        <v>0</v>
      </c>
      <c r="R203" s="1061">
        <f t="shared" si="251"/>
        <v>0</v>
      </c>
      <c r="S203" s="1061">
        <f t="shared" si="251"/>
        <v>0</v>
      </c>
      <c r="T203" s="1061">
        <f t="shared" si="251"/>
        <v>0</v>
      </c>
      <c r="U203" s="1061">
        <f t="shared" si="251"/>
        <v>0</v>
      </c>
      <c r="V203" s="1061">
        <f>V209/$E$211</f>
        <v>0</v>
      </c>
      <c r="W203" s="1061">
        <f t="shared" si="251"/>
        <v>0</v>
      </c>
      <c r="X203" s="1061">
        <f t="shared" si="251"/>
        <v>0</v>
      </c>
      <c r="Y203" s="1061">
        <f t="shared" si="251"/>
        <v>0</v>
      </c>
      <c r="Z203" s="1061">
        <f t="shared" si="251"/>
        <v>0</v>
      </c>
      <c r="AA203" s="1061">
        <f t="shared" si="251"/>
        <v>0</v>
      </c>
      <c r="AB203" s="1061">
        <f t="shared" si="251"/>
        <v>0</v>
      </c>
      <c r="AC203" s="1061">
        <f t="shared" si="251"/>
        <v>0</v>
      </c>
      <c r="AD203" s="1061">
        <f t="shared" si="251"/>
        <v>0</v>
      </c>
      <c r="AE203" s="1061">
        <f t="shared" si="251"/>
        <v>0</v>
      </c>
      <c r="AF203" s="1045">
        <f t="shared" si="251"/>
        <v>0</v>
      </c>
      <c r="AG203" s="1351">
        <f t="shared" si="251"/>
        <v>0</v>
      </c>
      <c r="AH203" s="1043">
        <f t="shared" ref="AH203:AS204" si="252">AH209/$E$211</f>
        <v>0</v>
      </c>
      <c r="AI203" s="1061">
        <f t="shared" si="252"/>
        <v>0</v>
      </c>
      <c r="AJ203" s="1075"/>
      <c r="AK203" s="1072"/>
      <c r="AL203" s="1075"/>
      <c r="AM203" s="1073"/>
      <c r="AN203" s="1072"/>
      <c r="AO203" s="1072"/>
      <c r="AP203" s="1073"/>
      <c r="AQ203" s="1073"/>
      <c r="AR203" s="1072"/>
      <c r="AS203" s="1075"/>
      <c r="AT203" s="1074"/>
      <c r="AU203" s="1075"/>
      <c r="AV203" s="1073"/>
      <c r="AW203" s="1072"/>
      <c r="AX203" s="1076"/>
      <c r="AY203" s="1076"/>
      <c r="AZ203" s="1075"/>
      <c r="BA203" s="1072"/>
      <c r="BB203" s="1077"/>
      <c r="BC203" s="1071"/>
    </row>
    <row r="204" spans="1:55" ht="24.75" customHeight="1" thickTop="1" thickBot="1">
      <c r="A204" s="2610" t="s">
        <v>229</v>
      </c>
      <c r="B204" s="2611"/>
      <c r="C204" s="2611"/>
      <c r="D204" s="2611"/>
      <c r="E204" s="2611"/>
      <c r="F204" s="2611"/>
      <c r="G204" s="2612"/>
      <c r="H204" s="1043">
        <f>H210/$E$211</f>
        <v>0</v>
      </c>
      <c r="I204" s="1061">
        <f t="shared" si="251"/>
        <v>0.74329983249581244</v>
      </c>
      <c r="J204" s="1061">
        <f t="shared" si="251"/>
        <v>0.74329983249581244</v>
      </c>
      <c r="K204" s="1061">
        <f t="shared" si="251"/>
        <v>0</v>
      </c>
      <c r="L204" s="1061">
        <f t="shared" si="251"/>
        <v>0</v>
      </c>
      <c r="M204" s="1061">
        <f t="shared" si="251"/>
        <v>0</v>
      </c>
      <c r="N204" s="1061">
        <f t="shared" si="251"/>
        <v>0</v>
      </c>
      <c r="O204" s="1061">
        <f t="shared" si="251"/>
        <v>0</v>
      </c>
      <c r="P204" s="1061">
        <f t="shared" si="251"/>
        <v>0</v>
      </c>
      <c r="Q204" s="1061">
        <f t="shared" si="251"/>
        <v>0</v>
      </c>
      <c r="R204" s="1061">
        <f t="shared" si="251"/>
        <v>0</v>
      </c>
      <c r="S204" s="1061">
        <f t="shared" si="251"/>
        <v>0</v>
      </c>
      <c r="T204" s="1061">
        <f t="shared" si="251"/>
        <v>0</v>
      </c>
      <c r="U204" s="1061">
        <f t="shared" si="251"/>
        <v>0</v>
      </c>
      <c r="V204" s="1061">
        <f t="shared" si="251"/>
        <v>0</v>
      </c>
      <c r="W204" s="1061">
        <f t="shared" si="251"/>
        <v>0.74329983249581244</v>
      </c>
      <c r="X204" s="1061">
        <f t="shared" si="251"/>
        <v>0</v>
      </c>
      <c r="Y204" s="1061">
        <f t="shared" si="251"/>
        <v>0</v>
      </c>
      <c r="Z204" s="1061">
        <f t="shared" si="251"/>
        <v>0</v>
      </c>
      <c r="AA204" s="1061">
        <f t="shared" si="251"/>
        <v>0</v>
      </c>
      <c r="AB204" s="1061">
        <f t="shared" si="251"/>
        <v>0</v>
      </c>
      <c r="AC204" s="1061">
        <f t="shared" si="251"/>
        <v>0</v>
      </c>
      <c r="AD204" s="1061">
        <f t="shared" si="251"/>
        <v>0</v>
      </c>
      <c r="AE204" s="1061">
        <f t="shared" si="251"/>
        <v>0</v>
      </c>
      <c r="AF204" s="1045">
        <f t="shared" si="251"/>
        <v>0</v>
      </c>
      <c r="AG204" s="1351">
        <f t="shared" si="251"/>
        <v>0</v>
      </c>
      <c r="AH204" s="1043">
        <f t="shared" si="252"/>
        <v>0</v>
      </c>
      <c r="AI204" s="1061">
        <f t="shared" si="252"/>
        <v>0</v>
      </c>
      <c r="AJ204" s="1061">
        <f t="shared" si="252"/>
        <v>0</v>
      </c>
      <c r="AK204" s="1061">
        <f t="shared" si="252"/>
        <v>0</v>
      </c>
      <c r="AL204" s="1061">
        <f t="shared" si="252"/>
        <v>0</v>
      </c>
      <c r="AM204" s="1061">
        <f t="shared" si="252"/>
        <v>0</v>
      </c>
      <c r="AN204" s="1061">
        <f t="shared" si="252"/>
        <v>0</v>
      </c>
      <c r="AO204" s="1061">
        <f t="shared" si="252"/>
        <v>0</v>
      </c>
      <c r="AP204" s="1061">
        <f t="shared" si="252"/>
        <v>0</v>
      </c>
      <c r="AQ204" s="1061">
        <f t="shared" si="252"/>
        <v>0</v>
      </c>
      <c r="AR204" s="1061">
        <f t="shared" si="252"/>
        <v>0</v>
      </c>
      <c r="AS204" s="1061">
        <f t="shared" si="252"/>
        <v>0</v>
      </c>
    </row>
    <row r="205" spans="1:55" ht="24.75" customHeight="1" thickTop="1" thickBot="1">
      <c r="A205" s="2613" t="s">
        <v>227</v>
      </c>
      <c r="B205" s="2614"/>
      <c r="C205" s="2614"/>
      <c r="D205" s="2614"/>
      <c r="E205" s="2614"/>
      <c r="F205" s="2614"/>
      <c r="G205" s="2615"/>
      <c r="H205" s="1079">
        <f>$I$211*H11</f>
        <v>18000</v>
      </c>
      <c r="I205" s="1078">
        <f>$I$211*I11</f>
        <v>36000</v>
      </c>
      <c r="J205" s="1078">
        <f>$I$211*J11</f>
        <v>54000</v>
      </c>
      <c r="K205" s="1078">
        <f>$I$211*K11</f>
        <v>72000</v>
      </c>
      <c r="L205" s="1078">
        <f t="shared" ref="L205:AI205" si="253">$I$211*(L11+L73)</f>
        <v>18000</v>
      </c>
      <c r="M205" s="1078">
        <f t="shared" si="253"/>
        <v>18000</v>
      </c>
      <c r="N205" s="1078">
        <f t="shared" si="253"/>
        <v>18000</v>
      </c>
      <c r="O205" s="1078">
        <f t="shared" si="253"/>
        <v>18000</v>
      </c>
      <c r="P205" s="1078">
        <f t="shared" si="253"/>
        <v>18000</v>
      </c>
      <c r="Q205" s="1078">
        <f t="shared" si="253"/>
        <v>18000</v>
      </c>
      <c r="R205" s="1078">
        <f t="shared" si="253"/>
        <v>36000</v>
      </c>
      <c r="S205" s="1078">
        <f t="shared" si="253"/>
        <v>36000</v>
      </c>
      <c r="T205" s="1078">
        <f t="shared" si="253"/>
        <v>36000</v>
      </c>
      <c r="U205" s="1078">
        <f t="shared" si="253"/>
        <v>36000</v>
      </c>
      <c r="V205" s="1078">
        <f t="shared" si="253"/>
        <v>36000</v>
      </c>
      <c r="W205" s="1078">
        <f t="shared" si="253"/>
        <v>36000</v>
      </c>
      <c r="X205" s="1078">
        <f t="shared" si="253"/>
        <v>72000</v>
      </c>
      <c r="Y205" s="1078">
        <f t="shared" si="253"/>
        <v>72000</v>
      </c>
      <c r="Z205" s="1078">
        <f t="shared" si="253"/>
        <v>72000</v>
      </c>
      <c r="AA205" s="1078">
        <f t="shared" si="253"/>
        <v>72000</v>
      </c>
      <c r="AB205" s="1078">
        <f t="shared" si="253"/>
        <v>72000</v>
      </c>
      <c r="AC205" s="1078">
        <f t="shared" si="253"/>
        <v>72000</v>
      </c>
      <c r="AD205" s="1078">
        <f t="shared" si="253"/>
        <v>72000</v>
      </c>
      <c r="AE205" s="1078">
        <f t="shared" si="253"/>
        <v>0</v>
      </c>
      <c r="AF205" s="1078">
        <f t="shared" si="253"/>
        <v>0</v>
      </c>
      <c r="AG205" s="1352">
        <f t="shared" si="253"/>
        <v>0</v>
      </c>
      <c r="AH205" s="1079">
        <f t="shared" si="253"/>
        <v>0</v>
      </c>
      <c r="AI205" s="1078">
        <f t="shared" si="253"/>
        <v>0</v>
      </c>
    </row>
    <row r="206" spans="1:55" ht="24.75" customHeight="1" thickTop="1" thickBot="1">
      <c r="A206" s="2613" t="s">
        <v>223</v>
      </c>
      <c r="B206" s="2614"/>
      <c r="C206" s="2614"/>
      <c r="D206" s="2614"/>
      <c r="E206" s="2614"/>
      <c r="F206" s="2614"/>
      <c r="G206" s="2615"/>
      <c r="H206" s="1079"/>
      <c r="I206" s="1078"/>
      <c r="J206" s="1078"/>
      <c r="K206" s="1078"/>
      <c r="L206" s="1369"/>
      <c r="M206" s="1078">
        <f t="shared" ref="M206:AG206" si="254">$I$212*M17</f>
        <v>16000</v>
      </c>
      <c r="N206" s="1078">
        <f t="shared" si="254"/>
        <v>32000</v>
      </c>
      <c r="O206" s="1078">
        <f t="shared" si="254"/>
        <v>16000</v>
      </c>
      <c r="P206" s="1078">
        <f t="shared" si="254"/>
        <v>16000</v>
      </c>
      <c r="Q206" s="1078">
        <f t="shared" si="254"/>
        <v>16000</v>
      </c>
      <c r="R206" s="1078">
        <f t="shared" si="254"/>
        <v>16000</v>
      </c>
      <c r="S206" s="1078">
        <f t="shared" si="254"/>
        <v>16000</v>
      </c>
      <c r="T206" s="1078">
        <f t="shared" si="254"/>
        <v>16000</v>
      </c>
      <c r="U206" s="1078">
        <f t="shared" si="254"/>
        <v>16000</v>
      </c>
      <c r="V206" s="1078">
        <f t="shared" si="254"/>
        <v>16000</v>
      </c>
      <c r="W206" s="1078">
        <f t="shared" si="254"/>
        <v>16000</v>
      </c>
      <c r="X206" s="1078">
        <f t="shared" si="254"/>
        <v>0</v>
      </c>
      <c r="Y206" s="1078">
        <f t="shared" si="254"/>
        <v>0</v>
      </c>
      <c r="Z206" s="1078">
        <f t="shared" si="254"/>
        <v>0</v>
      </c>
      <c r="AA206" s="1078">
        <f t="shared" si="254"/>
        <v>0</v>
      </c>
      <c r="AB206" s="1078">
        <f t="shared" si="254"/>
        <v>0</v>
      </c>
      <c r="AC206" s="1078">
        <f t="shared" si="254"/>
        <v>0</v>
      </c>
      <c r="AD206" s="1078">
        <f t="shared" si="254"/>
        <v>0</v>
      </c>
      <c r="AE206" s="1078">
        <f t="shared" si="254"/>
        <v>0</v>
      </c>
      <c r="AF206" s="1078">
        <f t="shared" si="254"/>
        <v>0</v>
      </c>
      <c r="AG206" s="1352">
        <f t="shared" si="254"/>
        <v>0</v>
      </c>
    </row>
    <row r="207" spans="1:55" ht="24.75" customHeight="1" thickTop="1" thickBot="1">
      <c r="A207" s="2613" t="s">
        <v>0</v>
      </c>
      <c r="B207" s="2614"/>
      <c r="C207" s="2614"/>
      <c r="D207" s="2614"/>
      <c r="E207" s="2614"/>
      <c r="F207" s="2614"/>
      <c r="G207" s="2615"/>
      <c r="H207" s="1079"/>
      <c r="I207" s="1078"/>
      <c r="J207" s="1369"/>
      <c r="K207" s="1078">
        <f t="shared" ref="K207:Y207" si="255">$I$213*K79</f>
        <v>0</v>
      </c>
      <c r="L207" s="1078">
        <f t="shared" si="255"/>
        <v>45000</v>
      </c>
      <c r="M207" s="1078">
        <f t="shared" si="255"/>
        <v>45000</v>
      </c>
      <c r="N207" s="1078">
        <f t="shared" si="255"/>
        <v>0</v>
      </c>
      <c r="O207" s="1078">
        <f t="shared" si="255"/>
        <v>45000</v>
      </c>
      <c r="P207" s="1078">
        <f t="shared" si="255"/>
        <v>45000</v>
      </c>
      <c r="Q207" s="1078">
        <f t="shared" si="255"/>
        <v>45000</v>
      </c>
      <c r="R207" s="1078">
        <f t="shared" si="255"/>
        <v>45000</v>
      </c>
      <c r="S207" s="1078">
        <f t="shared" si="255"/>
        <v>45000</v>
      </c>
      <c r="T207" s="1078">
        <f t="shared" si="255"/>
        <v>45000</v>
      </c>
      <c r="U207" s="1078">
        <f t="shared" si="255"/>
        <v>45000</v>
      </c>
      <c r="V207" s="1078">
        <f t="shared" si="255"/>
        <v>45000</v>
      </c>
      <c r="W207" s="1078">
        <f t="shared" si="255"/>
        <v>0</v>
      </c>
      <c r="X207" s="1078">
        <f t="shared" si="255"/>
        <v>0</v>
      </c>
      <c r="Y207" s="1078">
        <f t="shared" si="255"/>
        <v>0</v>
      </c>
      <c r="Z207" s="1078"/>
      <c r="AA207" s="1078"/>
      <c r="AB207" s="1078"/>
      <c r="AC207" s="1078"/>
      <c r="AD207" s="1078"/>
      <c r="AE207" s="1078"/>
      <c r="AF207" s="1078"/>
      <c r="AG207" s="1352"/>
    </row>
    <row r="208" spans="1:55" ht="24.75" customHeight="1" thickTop="1" thickBot="1">
      <c r="A208" s="2613" t="s">
        <v>235</v>
      </c>
      <c r="B208" s="2614"/>
      <c r="C208" s="2614"/>
      <c r="D208" s="2614"/>
      <c r="E208" s="2614"/>
      <c r="F208" s="2614"/>
      <c r="G208" s="2615"/>
      <c r="H208" s="1079"/>
      <c r="I208" s="1078"/>
      <c r="J208" s="1078">
        <f t="shared" ref="J208:AG208" si="256">$I$214*J99</f>
        <v>0</v>
      </c>
      <c r="K208" s="1078">
        <f t="shared" si="256"/>
        <v>0</v>
      </c>
      <c r="L208" s="1078">
        <f t="shared" si="256"/>
        <v>0</v>
      </c>
      <c r="M208" s="1078">
        <f t="shared" si="256"/>
        <v>0</v>
      </c>
      <c r="N208" s="1078">
        <f t="shared" si="256"/>
        <v>0</v>
      </c>
      <c r="O208" s="1078">
        <f t="shared" si="256"/>
        <v>0</v>
      </c>
      <c r="P208" s="1078">
        <f t="shared" si="256"/>
        <v>0</v>
      </c>
      <c r="Q208" s="1078">
        <f t="shared" si="256"/>
        <v>0</v>
      </c>
      <c r="R208" s="1078">
        <f t="shared" si="256"/>
        <v>0</v>
      </c>
      <c r="S208" s="1078">
        <f t="shared" si="256"/>
        <v>0</v>
      </c>
      <c r="T208" s="1078">
        <f t="shared" si="256"/>
        <v>0</v>
      </c>
      <c r="U208" s="1078">
        <f t="shared" si="256"/>
        <v>0</v>
      </c>
      <c r="V208" s="1078">
        <f t="shared" si="256"/>
        <v>0</v>
      </c>
      <c r="W208" s="1078">
        <f t="shared" si="256"/>
        <v>0</v>
      </c>
      <c r="X208" s="1078">
        <f t="shared" si="256"/>
        <v>0</v>
      </c>
      <c r="Y208" s="1078">
        <f t="shared" si="256"/>
        <v>0</v>
      </c>
      <c r="Z208" s="1078">
        <f t="shared" si="256"/>
        <v>0</v>
      </c>
      <c r="AA208" s="1078">
        <f t="shared" si="256"/>
        <v>0</v>
      </c>
      <c r="AB208" s="1078">
        <f t="shared" si="256"/>
        <v>0</v>
      </c>
      <c r="AC208" s="1078">
        <f t="shared" si="256"/>
        <v>0</v>
      </c>
      <c r="AD208" s="1078">
        <f t="shared" si="256"/>
        <v>0</v>
      </c>
      <c r="AE208" s="1078">
        <f t="shared" si="256"/>
        <v>0</v>
      </c>
      <c r="AF208" s="1078">
        <f t="shared" si="256"/>
        <v>0</v>
      </c>
      <c r="AG208" s="1352">
        <f t="shared" si="256"/>
        <v>0</v>
      </c>
    </row>
    <row r="209" spans="1:34" ht="24.75" customHeight="1" thickTop="1" thickBot="1">
      <c r="A209" s="2613" t="s">
        <v>234</v>
      </c>
      <c r="B209" s="2614"/>
      <c r="C209" s="2614"/>
      <c r="D209" s="2614"/>
      <c r="E209" s="2614"/>
      <c r="F209" s="2614"/>
      <c r="G209" s="2615"/>
      <c r="H209" s="1079">
        <f t="shared" ref="H209:AH209" si="257">$I$216*H105</f>
        <v>0</v>
      </c>
      <c r="I209" s="1078">
        <f t="shared" si="257"/>
        <v>0</v>
      </c>
      <c r="J209" s="1078">
        <f t="shared" si="257"/>
        <v>0</v>
      </c>
      <c r="K209" s="1078">
        <f t="shared" si="257"/>
        <v>0</v>
      </c>
      <c r="L209" s="1078">
        <f t="shared" si="257"/>
        <v>0</v>
      </c>
      <c r="M209" s="1078">
        <f t="shared" si="257"/>
        <v>0</v>
      </c>
      <c r="N209" s="1078">
        <f t="shared" si="257"/>
        <v>0</v>
      </c>
      <c r="O209" s="1078">
        <f t="shared" si="257"/>
        <v>0</v>
      </c>
      <c r="P209" s="1078">
        <f t="shared" si="257"/>
        <v>0</v>
      </c>
      <c r="Q209" s="1078">
        <f t="shared" si="257"/>
        <v>0</v>
      </c>
      <c r="R209" s="1078">
        <f t="shared" si="257"/>
        <v>0</v>
      </c>
      <c r="S209" s="1078">
        <f t="shared" si="257"/>
        <v>0</v>
      </c>
      <c r="T209" s="1078">
        <f t="shared" si="257"/>
        <v>0</v>
      </c>
      <c r="U209" s="1078">
        <f t="shared" si="257"/>
        <v>0</v>
      </c>
      <c r="V209" s="1078">
        <f t="shared" si="257"/>
        <v>0</v>
      </c>
      <c r="W209" s="1078">
        <f t="shared" si="257"/>
        <v>0</v>
      </c>
      <c r="X209" s="1078">
        <f t="shared" si="257"/>
        <v>0</v>
      </c>
      <c r="Y209" s="1078">
        <f t="shared" si="257"/>
        <v>0</v>
      </c>
      <c r="Z209" s="1078">
        <f t="shared" si="257"/>
        <v>0</v>
      </c>
      <c r="AA209" s="1078">
        <f t="shared" si="257"/>
        <v>0</v>
      </c>
      <c r="AB209" s="1078">
        <f t="shared" si="257"/>
        <v>0</v>
      </c>
      <c r="AC209" s="1078">
        <f t="shared" si="257"/>
        <v>0</v>
      </c>
      <c r="AD209" s="1078">
        <f t="shared" si="257"/>
        <v>0</v>
      </c>
      <c r="AE209" s="1078">
        <f t="shared" si="257"/>
        <v>0</v>
      </c>
      <c r="AF209" s="1078">
        <f t="shared" si="257"/>
        <v>0</v>
      </c>
      <c r="AG209" s="1352">
        <f t="shared" si="257"/>
        <v>0</v>
      </c>
      <c r="AH209" s="1079">
        <f t="shared" si="257"/>
        <v>0</v>
      </c>
    </row>
    <row r="210" spans="1:34" ht="24.75" customHeight="1" thickTop="1" thickBot="1">
      <c r="A210" s="2623" t="s">
        <v>229</v>
      </c>
      <c r="B210" s="2624"/>
      <c r="C210" s="2624"/>
      <c r="D210" s="2624"/>
      <c r="E210" s="2624"/>
      <c r="F210" s="2624"/>
      <c r="G210" s="2625"/>
      <c r="H210" s="1079">
        <f t="shared" ref="H210:AG210" si="258">$I$215*H85</f>
        <v>0</v>
      </c>
      <c r="I210" s="1078">
        <f t="shared" si="258"/>
        <v>35500</v>
      </c>
      <c r="J210" s="1078">
        <f t="shared" si="258"/>
        <v>35500</v>
      </c>
      <c r="K210" s="1078">
        <f t="shared" si="258"/>
        <v>0</v>
      </c>
      <c r="L210" s="1078">
        <f t="shared" si="258"/>
        <v>0</v>
      </c>
      <c r="M210" s="1078">
        <f t="shared" si="258"/>
        <v>0</v>
      </c>
      <c r="N210" s="1078">
        <f t="shared" si="258"/>
        <v>0</v>
      </c>
      <c r="O210" s="1078">
        <f t="shared" si="258"/>
        <v>0</v>
      </c>
      <c r="P210" s="1078">
        <f t="shared" si="258"/>
        <v>0</v>
      </c>
      <c r="Q210" s="1078">
        <f t="shared" si="258"/>
        <v>0</v>
      </c>
      <c r="R210" s="1078">
        <f t="shared" si="258"/>
        <v>0</v>
      </c>
      <c r="S210" s="1078">
        <f t="shared" si="258"/>
        <v>0</v>
      </c>
      <c r="T210" s="1078">
        <f t="shared" si="258"/>
        <v>0</v>
      </c>
      <c r="U210" s="1078">
        <f t="shared" si="258"/>
        <v>0</v>
      </c>
      <c r="V210" s="1078">
        <f t="shared" si="258"/>
        <v>0</v>
      </c>
      <c r="W210" s="1078">
        <f t="shared" si="258"/>
        <v>35500</v>
      </c>
      <c r="X210" s="1078">
        <f t="shared" si="258"/>
        <v>0</v>
      </c>
      <c r="Y210" s="1078">
        <f t="shared" si="258"/>
        <v>0</v>
      </c>
      <c r="Z210" s="1078">
        <f t="shared" si="258"/>
        <v>0</v>
      </c>
      <c r="AA210" s="1078">
        <f t="shared" si="258"/>
        <v>0</v>
      </c>
      <c r="AB210" s="1078">
        <f t="shared" si="258"/>
        <v>0</v>
      </c>
      <c r="AC210" s="1078">
        <f t="shared" si="258"/>
        <v>0</v>
      </c>
      <c r="AD210" s="1078">
        <f t="shared" si="258"/>
        <v>0</v>
      </c>
      <c r="AE210" s="1078">
        <f t="shared" si="258"/>
        <v>0</v>
      </c>
      <c r="AF210" s="1078">
        <f t="shared" si="258"/>
        <v>0</v>
      </c>
      <c r="AG210" s="1352">
        <f t="shared" si="258"/>
        <v>0</v>
      </c>
    </row>
    <row r="211" spans="1:34" ht="24.75" customHeight="1">
      <c r="D211" s="385" t="s">
        <v>222</v>
      </c>
      <c r="E211" s="385">
        <v>47760</v>
      </c>
      <c r="F211" s="2626" t="s">
        <v>224</v>
      </c>
      <c r="G211" s="2627"/>
      <c r="H211" s="2464"/>
      <c r="I211" s="1079">
        <v>180</v>
      </c>
      <c r="J211" s="1078"/>
      <c r="K211" s="392"/>
      <c r="L211" s="392"/>
      <c r="M211" s="392"/>
      <c r="N211" s="392"/>
      <c r="O211" s="392"/>
      <c r="P211" s="1078"/>
      <c r="AF211" s="386"/>
      <c r="AG211" s="1350"/>
    </row>
    <row r="212" spans="1:34" ht="24.75" customHeight="1">
      <c r="D212" s="385" t="s">
        <v>226</v>
      </c>
      <c r="E212" s="385">
        <v>23280</v>
      </c>
      <c r="F212" s="2462" t="s">
        <v>223</v>
      </c>
      <c r="G212" s="2463"/>
      <c r="H212" s="2464"/>
      <c r="I212" s="1079">
        <v>160</v>
      </c>
      <c r="AF212" s="386"/>
      <c r="AG212" s="1350"/>
    </row>
    <row r="213" spans="1:34" ht="24.75" customHeight="1">
      <c r="F213" s="2462" t="s">
        <v>225</v>
      </c>
      <c r="G213" s="2463"/>
      <c r="H213" s="2464"/>
      <c r="I213" s="1078">
        <v>450</v>
      </c>
      <c r="J213" s="1370"/>
      <c r="AF213" s="386"/>
      <c r="AG213" s="1350"/>
    </row>
    <row r="214" spans="1:34" ht="24.75" customHeight="1">
      <c r="F214" s="2462" t="s">
        <v>235</v>
      </c>
      <c r="G214" s="2463"/>
      <c r="H214" s="2464"/>
      <c r="I214" s="1078">
        <v>300</v>
      </c>
      <c r="AF214" s="386"/>
      <c r="AG214" s="1350"/>
    </row>
    <row r="215" spans="1:34" ht="24.75" customHeight="1">
      <c r="F215" s="2462" t="s">
        <v>221</v>
      </c>
      <c r="G215" s="2463"/>
      <c r="H215" s="2464"/>
      <c r="I215" s="1078">
        <v>355</v>
      </c>
      <c r="AF215" s="386"/>
      <c r="AG215" s="1350"/>
    </row>
    <row r="216" spans="1:34" ht="24.75" customHeight="1">
      <c r="F216" s="2462" t="s">
        <v>234</v>
      </c>
      <c r="G216" s="2463"/>
      <c r="H216" s="2464"/>
      <c r="I216" s="1078">
        <v>300</v>
      </c>
      <c r="AF216" s="386"/>
      <c r="AG216" s="1350"/>
    </row>
    <row r="217" spans="1:34" ht="24.75" customHeight="1">
      <c r="K217" s="1398"/>
      <c r="AF217" s="386"/>
      <c r="AG217" s="1350"/>
    </row>
    <row r="218" spans="1:34" ht="24.75" customHeight="1">
      <c r="AF218" s="386"/>
      <c r="AG218" s="1350"/>
    </row>
    <row r="219" spans="1:34" ht="24.75" customHeight="1">
      <c r="AF219" s="386"/>
      <c r="AG219" s="1350"/>
    </row>
    <row r="220" spans="1:34" ht="24.75" customHeight="1">
      <c r="AF220" s="386"/>
      <c r="AG220" s="1350"/>
    </row>
    <row r="221" spans="1:34" ht="24.75" customHeight="1">
      <c r="AF221" s="386"/>
      <c r="AG221" s="1350"/>
    </row>
    <row r="222" spans="1:34" ht="24.75" customHeight="1">
      <c r="AF222" s="386"/>
      <c r="AG222" s="1350"/>
    </row>
    <row r="223" spans="1:34" ht="24.75" customHeight="1">
      <c r="AF223" s="386"/>
      <c r="AG223" s="1350"/>
    </row>
    <row r="224" spans="1:34" ht="24.75" customHeight="1">
      <c r="AF224" s="386"/>
      <c r="AG224" s="1350"/>
    </row>
    <row r="225" spans="32:33" ht="24.75" customHeight="1">
      <c r="AF225" s="386"/>
      <c r="AG225" s="1350"/>
    </row>
    <row r="226" spans="32:33" ht="24.75" customHeight="1">
      <c r="AF226" s="386"/>
      <c r="AG226" s="1350"/>
    </row>
    <row r="227" spans="32:33" ht="24.75" customHeight="1">
      <c r="AF227" s="386"/>
      <c r="AG227" s="1350"/>
    </row>
    <row r="228" spans="32:33" ht="24.75" customHeight="1">
      <c r="AF228" s="386"/>
      <c r="AG228" s="1350"/>
    </row>
    <row r="229" spans="32:33" ht="24.75" customHeight="1">
      <c r="AF229" s="386"/>
      <c r="AG229" s="1350"/>
    </row>
    <row r="230" spans="32:33" ht="24.75" customHeight="1">
      <c r="AF230" s="386"/>
      <c r="AG230" s="1350"/>
    </row>
    <row r="231" spans="32:33" ht="24.75" customHeight="1">
      <c r="AF231" s="386"/>
      <c r="AG231" s="1350"/>
    </row>
    <row r="232" spans="32:33" ht="24.75" customHeight="1">
      <c r="AF232" s="386"/>
      <c r="AG232" s="1350"/>
    </row>
    <row r="233" spans="32:33" ht="24.75" customHeight="1">
      <c r="AF233" s="386"/>
      <c r="AG233" s="1350"/>
    </row>
    <row r="234" spans="32:33" ht="24.75" customHeight="1">
      <c r="AF234" s="386"/>
      <c r="AG234" s="1350"/>
    </row>
    <row r="235" spans="32:33" ht="24.75" customHeight="1">
      <c r="AF235" s="386"/>
      <c r="AG235" s="1350"/>
    </row>
    <row r="236" spans="32:33" ht="24.75" customHeight="1">
      <c r="AF236" s="386"/>
      <c r="AG236" s="1350"/>
    </row>
    <row r="237" spans="32:33" ht="24.75" customHeight="1">
      <c r="AF237" s="386"/>
      <c r="AG237" s="1350"/>
    </row>
    <row r="238" spans="32:33" ht="24.75" customHeight="1">
      <c r="AF238" s="386"/>
      <c r="AG238" s="1350"/>
    </row>
    <row r="239" spans="32:33" ht="24.75" customHeight="1">
      <c r="AF239" s="386"/>
      <c r="AG239" s="1350"/>
    </row>
    <row r="240" spans="32:33" ht="24.75" customHeight="1">
      <c r="AF240" s="386"/>
      <c r="AG240" s="1350"/>
    </row>
    <row r="241" spans="32:33" ht="24.75" customHeight="1">
      <c r="AF241" s="386"/>
      <c r="AG241" s="1350"/>
    </row>
    <row r="242" spans="32:33" ht="24.75" customHeight="1">
      <c r="AF242" s="386"/>
      <c r="AG242" s="1350"/>
    </row>
    <row r="243" spans="32:33" ht="24.75" customHeight="1">
      <c r="AF243" s="386"/>
      <c r="AG243" s="1350"/>
    </row>
    <row r="244" spans="32:33" ht="24.75" customHeight="1">
      <c r="AF244" s="386"/>
      <c r="AG244" s="1350"/>
    </row>
    <row r="245" spans="32:33" ht="24.75" customHeight="1">
      <c r="AF245" s="386"/>
      <c r="AG245" s="1350"/>
    </row>
    <row r="246" spans="32:33" ht="24.75" customHeight="1">
      <c r="AF246" s="386"/>
      <c r="AG246" s="1350"/>
    </row>
    <row r="247" spans="32:33" ht="24.75" customHeight="1">
      <c r="AF247" s="386"/>
      <c r="AG247" s="1350"/>
    </row>
    <row r="248" spans="32:33" ht="24.75" customHeight="1">
      <c r="AF248" s="386"/>
      <c r="AG248" s="1350"/>
    </row>
    <row r="249" spans="32:33" ht="24.75" customHeight="1">
      <c r="AF249" s="386"/>
      <c r="AG249" s="1350"/>
    </row>
    <row r="250" spans="32:33" ht="24.75" customHeight="1">
      <c r="AF250" s="386"/>
      <c r="AG250" s="1350"/>
    </row>
    <row r="251" spans="32:33" ht="24.75" customHeight="1">
      <c r="AF251" s="386"/>
      <c r="AG251" s="1350"/>
    </row>
    <row r="252" spans="32:33" ht="24.75" customHeight="1">
      <c r="AF252" s="386"/>
      <c r="AG252" s="1350"/>
    </row>
    <row r="253" spans="32:33" ht="24.75" customHeight="1">
      <c r="AF253" s="386"/>
      <c r="AG253" s="1350"/>
    </row>
    <row r="254" spans="32:33" ht="24.75" customHeight="1">
      <c r="AF254" s="386"/>
      <c r="AG254" s="1350"/>
    </row>
    <row r="255" spans="32:33" ht="24.75" customHeight="1">
      <c r="AF255" s="386"/>
      <c r="AG255" s="1350"/>
    </row>
    <row r="256" spans="32:33" ht="24.75" customHeight="1">
      <c r="AF256" s="386"/>
      <c r="AG256" s="1350"/>
    </row>
    <row r="257" spans="32:33" ht="24.75" customHeight="1">
      <c r="AF257" s="386"/>
      <c r="AG257" s="1350"/>
    </row>
    <row r="258" spans="32:33" ht="24.75" customHeight="1">
      <c r="AF258" s="386"/>
      <c r="AG258" s="1350"/>
    </row>
    <row r="259" spans="32:33" ht="24.75" customHeight="1">
      <c r="AF259" s="386"/>
      <c r="AG259" s="1350"/>
    </row>
    <row r="260" spans="32:33" ht="24.75" customHeight="1">
      <c r="AF260" s="386"/>
      <c r="AG260" s="1350"/>
    </row>
    <row r="261" spans="32:33" ht="24.75" customHeight="1">
      <c r="AF261" s="386"/>
      <c r="AG261" s="1350"/>
    </row>
    <row r="262" spans="32:33" ht="24.75" customHeight="1">
      <c r="AF262" s="386"/>
      <c r="AG262" s="1350"/>
    </row>
    <row r="263" spans="32:33" ht="24.75" customHeight="1">
      <c r="AF263" s="386"/>
      <c r="AG263" s="1350"/>
    </row>
    <row r="264" spans="32:33" ht="24.75" customHeight="1">
      <c r="AF264" s="386"/>
      <c r="AG264" s="1350"/>
    </row>
    <row r="265" spans="32:33" ht="24.75" customHeight="1">
      <c r="AF265" s="386"/>
      <c r="AG265" s="1350"/>
    </row>
    <row r="266" spans="32:33" ht="24.75" customHeight="1">
      <c r="AF266" s="386"/>
      <c r="AG266" s="1350"/>
    </row>
    <row r="267" spans="32:33" ht="24.75" customHeight="1">
      <c r="AF267" s="386"/>
      <c r="AG267" s="1350"/>
    </row>
    <row r="268" spans="32:33" ht="24.75" customHeight="1">
      <c r="AF268" s="386"/>
      <c r="AG268" s="1350"/>
    </row>
    <row r="269" spans="32:33" ht="24.75" customHeight="1">
      <c r="AF269" s="386"/>
      <c r="AG269" s="1350"/>
    </row>
    <row r="270" spans="32:33" ht="24.75" customHeight="1">
      <c r="AF270" s="386"/>
      <c r="AG270" s="1350"/>
    </row>
    <row r="271" spans="32:33" ht="24.75" customHeight="1">
      <c r="AF271" s="386"/>
      <c r="AG271" s="1350"/>
    </row>
    <row r="272" spans="32:33" ht="24.75" customHeight="1">
      <c r="AF272" s="386"/>
      <c r="AG272" s="1350"/>
    </row>
    <row r="273" spans="32:33" ht="24.75" customHeight="1">
      <c r="AF273" s="386"/>
      <c r="AG273" s="1350"/>
    </row>
    <row r="274" spans="32:33" ht="24.75" customHeight="1">
      <c r="AF274" s="386"/>
      <c r="AG274" s="1350"/>
    </row>
    <row r="275" spans="32:33" ht="24.75" customHeight="1">
      <c r="AF275" s="386"/>
      <c r="AG275" s="1350"/>
    </row>
    <row r="276" spans="32:33" ht="24.75" customHeight="1">
      <c r="AF276" s="386"/>
      <c r="AG276" s="1350"/>
    </row>
    <row r="277" spans="32:33" ht="24.75" customHeight="1">
      <c r="AF277" s="386"/>
      <c r="AG277" s="1350"/>
    </row>
    <row r="278" spans="32:33" ht="24.75" customHeight="1">
      <c r="AF278" s="386"/>
      <c r="AG278" s="1350"/>
    </row>
    <row r="279" spans="32:33" ht="24.75" customHeight="1">
      <c r="AF279" s="386"/>
      <c r="AG279" s="1350"/>
    </row>
    <row r="280" spans="32:33" ht="24.75" customHeight="1">
      <c r="AF280" s="386"/>
      <c r="AG280" s="1350"/>
    </row>
    <row r="281" spans="32:33" ht="24.75" customHeight="1">
      <c r="AF281" s="386"/>
      <c r="AG281" s="1350"/>
    </row>
    <row r="282" spans="32:33" ht="24.75" customHeight="1">
      <c r="AF282" s="386"/>
      <c r="AG282" s="1350"/>
    </row>
    <row r="283" spans="32:33" ht="24.75" customHeight="1">
      <c r="AF283" s="386"/>
      <c r="AG283" s="1350"/>
    </row>
    <row r="284" spans="32:33" ht="24.75" customHeight="1">
      <c r="AF284" s="386"/>
      <c r="AG284" s="1350"/>
    </row>
    <row r="285" spans="32:33" ht="24.75" customHeight="1">
      <c r="AF285" s="386"/>
      <c r="AG285" s="1350"/>
    </row>
    <row r="286" spans="32:33" ht="24.75" customHeight="1">
      <c r="AF286" s="386"/>
      <c r="AG286" s="1350"/>
    </row>
    <row r="287" spans="32:33" ht="24.75" customHeight="1">
      <c r="AF287" s="386"/>
      <c r="AG287" s="1350"/>
    </row>
    <row r="288" spans="32:33" ht="24.75" customHeight="1">
      <c r="AF288" s="386"/>
      <c r="AG288" s="1350"/>
    </row>
    <row r="289" spans="32:33" ht="24.75" customHeight="1">
      <c r="AF289" s="386"/>
      <c r="AG289" s="1350"/>
    </row>
    <row r="290" spans="32:33" ht="24.75" customHeight="1">
      <c r="AF290" s="386"/>
      <c r="AG290" s="1350"/>
    </row>
    <row r="291" spans="32:33" ht="24.75" customHeight="1">
      <c r="AF291" s="386"/>
      <c r="AG291" s="1350"/>
    </row>
    <row r="292" spans="32:33" ht="24.75" customHeight="1">
      <c r="AF292" s="386"/>
      <c r="AG292" s="1350"/>
    </row>
    <row r="293" spans="32:33" ht="24.75" customHeight="1">
      <c r="AF293" s="386"/>
      <c r="AG293" s="1350"/>
    </row>
    <row r="294" spans="32:33" ht="24.75" customHeight="1">
      <c r="AF294" s="386"/>
      <c r="AG294" s="1350"/>
    </row>
    <row r="295" spans="32:33" ht="24.75" customHeight="1">
      <c r="AF295" s="386"/>
      <c r="AG295" s="1350"/>
    </row>
    <row r="296" spans="32:33" ht="24.75" customHeight="1">
      <c r="AF296" s="386"/>
      <c r="AG296" s="1350"/>
    </row>
    <row r="297" spans="32:33" ht="24.75" customHeight="1">
      <c r="AF297" s="386"/>
      <c r="AG297" s="1350"/>
    </row>
    <row r="298" spans="32:33" ht="24.75" customHeight="1">
      <c r="AF298" s="386"/>
      <c r="AG298" s="1350"/>
    </row>
    <row r="299" spans="32:33" ht="24.75" customHeight="1">
      <c r="AF299" s="386"/>
      <c r="AG299" s="1350"/>
    </row>
    <row r="300" spans="32:33" ht="24.75" customHeight="1">
      <c r="AF300" s="386"/>
      <c r="AG300" s="1350"/>
    </row>
    <row r="301" spans="32:33" ht="24.75" customHeight="1">
      <c r="AF301" s="386"/>
      <c r="AG301" s="1350"/>
    </row>
    <row r="302" spans="32:33" ht="24.75" customHeight="1">
      <c r="AF302" s="386"/>
      <c r="AG302" s="1350"/>
    </row>
    <row r="303" spans="32:33" ht="24.75" customHeight="1">
      <c r="AF303" s="386"/>
      <c r="AG303" s="1350"/>
    </row>
    <row r="304" spans="32:33" ht="24.75" customHeight="1">
      <c r="AF304" s="386"/>
      <c r="AG304" s="1350"/>
    </row>
    <row r="305" spans="8:54" ht="24.75" customHeight="1">
      <c r="AF305" s="386"/>
      <c r="AG305" s="1350"/>
    </row>
    <row r="306" spans="8:54" ht="24.75" customHeight="1">
      <c r="AF306" s="386"/>
      <c r="AG306" s="1350"/>
    </row>
    <row r="307" spans="8:54" ht="24.75" customHeight="1">
      <c r="AF307" s="386"/>
      <c r="AG307" s="1350"/>
    </row>
    <row r="308" spans="8:54" ht="24.75" customHeight="1">
      <c r="AF308" s="386"/>
      <c r="AG308" s="1350"/>
    </row>
    <row r="309" spans="8:54" ht="24.75" customHeight="1">
      <c r="AF309" s="386"/>
      <c r="AG309" s="1350"/>
    </row>
    <row r="310" spans="8:54" ht="24.75" customHeight="1">
      <c r="AF310" s="386"/>
      <c r="AG310" s="1350"/>
    </row>
    <row r="311" spans="8:54" ht="24.75" customHeight="1">
      <c r="AF311" s="386"/>
      <c r="AG311" s="1350"/>
    </row>
    <row r="312" spans="8:54" ht="24.75" customHeight="1">
      <c r="AF312" s="386"/>
      <c r="AG312" s="1350"/>
    </row>
    <row r="313" spans="8:54" ht="24.75" customHeight="1" thickBot="1">
      <c r="AF313" s="386"/>
      <c r="AG313" s="1350"/>
    </row>
    <row r="314" spans="8:54" ht="24.75" customHeight="1" thickBot="1">
      <c r="H314" s="1399"/>
      <c r="I314" s="1400"/>
      <c r="J314" s="1400"/>
      <c r="K314" s="1400"/>
      <c r="L314" s="1400"/>
      <c r="M314" s="1400"/>
      <c r="N314" s="1400"/>
      <c r="O314" s="1400"/>
      <c r="P314" s="1400"/>
      <c r="Q314" s="1400"/>
      <c r="R314" s="1400"/>
      <c r="S314" s="1400"/>
      <c r="T314" s="1400"/>
      <c r="U314" s="1400"/>
      <c r="V314" s="1400"/>
      <c r="W314" s="1400"/>
      <c r="X314" s="1400"/>
      <c r="Y314" s="1400"/>
      <c r="Z314" s="1400"/>
      <c r="AA314" s="1400"/>
      <c r="AB314" s="1400"/>
      <c r="AC314" s="1400"/>
      <c r="AD314" s="1400"/>
      <c r="AE314" s="1400"/>
      <c r="AF314" s="1401"/>
      <c r="AG314" s="1402"/>
      <c r="AH314" s="1400"/>
      <c r="AI314" s="1400"/>
      <c r="AJ314" s="1400"/>
      <c r="AK314" s="1400"/>
      <c r="AL314" s="1400"/>
      <c r="AM314" s="1400"/>
      <c r="AN314" s="1400"/>
      <c r="AO314" s="1400"/>
      <c r="AP314" s="1400"/>
      <c r="AQ314" s="1400"/>
      <c r="AR314" s="1400"/>
      <c r="AS314" s="1400"/>
      <c r="AT314" s="1400"/>
      <c r="AU314" s="1400"/>
      <c r="AV314" s="1400"/>
      <c r="AW314" s="1400"/>
      <c r="AX314" s="1400"/>
      <c r="AY314" s="1400"/>
      <c r="AZ314" s="1400"/>
      <c r="BA314" s="1400"/>
      <c r="BB314" s="1071"/>
    </row>
    <row r="387" spans="1:55" ht="24.75" customHeight="1" thickBot="1"/>
    <row r="388" spans="1:55" ht="41.1" customHeight="1" thickBot="1">
      <c r="A388" s="2424" t="s">
        <v>245</v>
      </c>
      <c r="B388" s="2425"/>
      <c r="C388" s="2425"/>
      <c r="D388" s="2425"/>
      <c r="E388" s="2425"/>
      <c r="F388" s="2425"/>
      <c r="G388" s="2426"/>
      <c r="H388" s="1079"/>
      <c r="I388" s="1078"/>
      <c r="J388" s="1078"/>
      <c r="K388" s="1078"/>
      <c r="L388" s="1078"/>
      <c r="M388" s="1078"/>
      <c r="N388" s="1078"/>
      <c r="O388" s="1078"/>
      <c r="P388" s="1078"/>
      <c r="Q388" s="1078"/>
      <c r="R388" s="1078"/>
      <c r="S388" s="1078"/>
      <c r="T388" s="1078"/>
      <c r="U388" s="1078"/>
      <c r="V388" s="1078"/>
      <c r="W388" s="1078"/>
      <c r="X388" s="1078"/>
      <c r="Y388" s="1078"/>
      <c r="Z388" s="1078"/>
      <c r="AA388" s="1078"/>
      <c r="AB388" s="1078"/>
      <c r="AC388" s="1078"/>
      <c r="AD388" s="1078"/>
      <c r="AE388" s="1078"/>
      <c r="AF388" s="1078"/>
      <c r="AG388" s="1078"/>
      <c r="AH388" s="1078"/>
      <c r="AI388" s="1078"/>
      <c r="AJ388" s="1078"/>
      <c r="AK388" s="1078"/>
      <c r="AL388" s="1078"/>
      <c r="AM388" s="1078"/>
      <c r="AN388" s="1078"/>
      <c r="AO388" s="1078"/>
      <c r="AP388" s="1078"/>
      <c r="AQ388" s="1078"/>
      <c r="AR388" s="1078"/>
      <c r="AS388" s="1078"/>
      <c r="AT388" s="1078"/>
      <c r="AU388" s="1078"/>
      <c r="AV388" s="1078"/>
      <c r="AW388" s="1078"/>
      <c r="AX388" s="1078"/>
      <c r="AY388" s="1078"/>
      <c r="AZ388" s="1078"/>
      <c r="BA388" s="1078"/>
      <c r="BB388" s="932"/>
      <c r="BC388" s="1411"/>
    </row>
    <row r="389" spans="1:55" ht="41.1" customHeight="1" thickBot="1">
      <c r="A389" s="2421" t="s">
        <v>246</v>
      </c>
      <c r="B389" s="2422"/>
      <c r="C389" s="2422"/>
      <c r="D389" s="2422"/>
      <c r="E389" s="2422"/>
      <c r="F389" s="2422"/>
      <c r="G389" s="2423"/>
      <c r="H389" s="1403"/>
      <c r="I389" s="1404"/>
      <c r="J389" s="1404"/>
      <c r="K389" s="1404"/>
      <c r="L389" s="1404">
        <f>L388-L314</f>
        <v>0</v>
      </c>
      <c r="M389" s="1404">
        <f t="shared" ref="M389:AH389" si="259">M388-M314</f>
        <v>0</v>
      </c>
      <c r="N389" s="1404">
        <f t="shared" si="259"/>
        <v>0</v>
      </c>
      <c r="O389" s="1404">
        <f t="shared" si="259"/>
        <v>0</v>
      </c>
      <c r="P389" s="1446">
        <f t="shared" si="259"/>
        <v>0</v>
      </c>
      <c r="Q389" s="1446">
        <f t="shared" si="259"/>
        <v>0</v>
      </c>
      <c r="R389" s="1446">
        <f t="shared" si="259"/>
        <v>0</v>
      </c>
      <c r="S389" s="1446">
        <f t="shared" si="259"/>
        <v>0</v>
      </c>
      <c r="T389" s="1446">
        <f t="shared" si="259"/>
        <v>0</v>
      </c>
      <c r="U389" s="1446">
        <f t="shared" si="259"/>
        <v>0</v>
      </c>
      <c r="V389" s="1446">
        <f t="shared" si="259"/>
        <v>0</v>
      </c>
      <c r="W389" s="1446">
        <f t="shared" si="259"/>
        <v>0</v>
      </c>
      <c r="X389" s="1404">
        <f t="shared" si="259"/>
        <v>0</v>
      </c>
      <c r="Y389" s="1404">
        <f t="shared" si="259"/>
        <v>0</v>
      </c>
      <c r="Z389" s="1446">
        <f t="shared" si="259"/>
        <v>0</v>
      </c>
      <c r="AA389" s="1446">
        <f t="shared" si="259"/>
        <v>0</v>
      </c>
      <c r="AB389" s="1446">
        <f t="shared" si="259"/>
        <v>0</v>
      </c>
      <c r="AC389" s="1446">
        <f t="shared" si="259"/>
        <v>0</v>
      </c>
      <c r="AD389" s="1446">
        <f t="shared" si="259"/>
        <v>0</v>
      </c>
      <c r="AE389" s="1446">
        <f t="shared" si="259"/>
        <v>0</v>
      </c>
      <c r="AF389" s="1446">
        <f t="shared" si="259"/>
        <v>0</v>
      </c>
      <c r="AG389" s="1446">
        <f t="shared" si="259"/>
        <v>0</v>
      </c>
      <c r="AH389" s="1446">
        <f t="shared" si="259"/>
        <v>0</v>
      </c>
      <c r="AI389" s="1404"/>
      <c r="AJ389" s="1404"/>
      <c r="AK389" s="1404"/>
      <c r="AL389" s="1404"/>
      <c r="AM389" s="1404"/>
      <c r="AN389" s="1404"/>
      <c r="AO389" s="1404"/>
      <c r="AP389" s="1404"/>
      <c r="AQ389" s="1404"/>
      <c r="AR389" s="1404"/>
      <c r="AS389" s="1404"/>
      <c r="AT389" s="1404"/>
      <c r="AU389" s="1404"/>
      <c r="AV389" s="1404"/>
      <c r="AW389" s="1404"/>
      <c r="AX389" s="1404"/>
      <c r="AY389" s="1404"/>
      <c r="AZ389" s="1404"/>
      <c r="BA389" s="1404"/>
      <c r="BB389" s="869"/>
      <c r="BC389" s="1412">
        <f>BC388-BC314</f>
        <v>0</v>
      </c>
    </row>
    <row r="390" spans="1:55" ht="41.1" customHeight="1" thickBot="1">
      <c r="A390" s="2430" t="s">
        <v>247</v>
      </c>
      <c r="B390" s="2431"/>
      <c r="C390" s="2431"/>
      <c r="D390" s="2431"/>
      <c r="E390" s="2431"/>
      <c r="F390" s="2431"/>
      <c r="G390" s="2432"/>
      <c r="H390" s="1079"/>
      <c r="I390" s="1078"/>
      <c r="J390" s="1078"/>
      <c r="K390" s="1078"/>
      <c r="L390" s="1078"/>
      <c r="M390" s="1078"/>
      <c r="N390" s="1078"/>
      <c r="O390" s="1078"/>
      <c r="P390" s="1078"/>
      <c r="Q390" s="1078"/>
      <c r="R390" s="1078"/>
      <c r="S390" s="1078"/>
      <c r="T390" s="1078"/>
      <c r="U390" s="1078"/>
      <c r="V390" s="1078"/>
      <c r="W390" s="1078"/>
      <c r="X390" s="1078"/>
      <c r="Y390" s="1078"/>
      <c r="Z390" s="1078"/>
      <c r="AA390" s="1078"/>
      <c r="AB390" s="1078"/>
      <c r="AC390" s="1078"/>
      <c r="AD390" s="1078"/>
      <c r="AE390" s="1078"/>
      <c r="AF390" s="1078"/>
      <c r="AG390" s="1078"/>
      <c r="AH390" s="1078"/>
      <c r="AI390" s="1078"/>
      <c r="AJ390" s="1078"/>
      <c r="AK390" s="1078"/>
      <c r="AL390" s="1078"/>
      <c r="AM390" s="1078"/>
      <c r="AN390" s="1078"/>
      <c r="AO390" s="1078"/>
      <c r="AP390" s="1078"/>
      <c r="AQ390" s="1078"/>
      <c r="AR390" s="1078"/>
      <c r="AS390" s="1078"/>
      <c r="AT390" s="1078"/>
      <c r="AU390" s="1078"/>
      <c r="AV390" s="1078"/>
      <c r="AW390" s="1078"/>
      <c r="AX390" s="1078"/>
      <c r="AY390" s="1078"/>
      <c r="AZ390" s="1078"/>
      <c r="BA390" s="1078"/>
      <c r="BB390" s="932"/>
      <c r="BC390" s="1438"/>
    </row>
    <row r="391" spans="1:55" ht="24.75" customHeight="1">
      <c r="A391" s="853"/>
      <c r="G391" s="1406"/>
    </row>
    <row r="392" spans="1:55" ht="24.75" customHeight="1" thickBot="1">
      <c r="A392" s="1407"/>
      <c r="B392" s="1408"/>
      <c r="C392" s="1408"/>
      <c r="D392" s="1408"/>
      <c r="E392" s="1408"/>
      <c r="F392" s="1408"/>
      <c r="G392" s="1409"/>
    </row>
    <row r="395" spans="1:55" ht="24.75" customHeight="1">
      <c r="AH395" s="1440"/>
    </row>
    <row r="396" spans="1:55" ht="24.75" customHeight="1">
      <c r="AH396" s="386"/>
    </row>
    <row r="397" spans="1:55" ht="24.75" customHeight="1">
      <c r="AH397" s="386"/>
    </row>
    <row r="398" spans="1:55" ht="24.75" customHeight="1">
      <c r="AH398" s="386"/>
    </row>
    <row r="399" spans="1:55" ht="24.75" customHeight="1">
      <c r="AH399" s="1443"/>
    </row>
    <row r="400" spans="1:55" ht="24.75" customHeight="1">
      <c r="AH400" s="1440"/>
    </row>
    <row r="401" spans="34:34" ht="24.75" customHeight="1">
      <c r="AH401" s="1445"/>
    </row>
    <row r="402" spans="34:34" ht="24.75" customHeight="1">
      <c r="AH402" s="386"/>
    </row>
    <row r="403" spans="34:34" ht="24.75" customHeight="1">
      <c r="AH403" s="386"/>
    </row>
  </sheetData>
  <mergeCells count="301">
    <mergeCell ref="F214:H214"/>
    <mergeCell ref="F215:H215"/>
    <mergeCell ref="F216:H216"/>
    <mergeCell ref="A388:G388"/>
    <mergeCell ref="A389:G389"/>
    <mergeCell ref="A390:G390"/>
    <mergeCell ref="A208:G208"/>
    <mergeCell ref="A209:G209"/>
    <mergeCell ref="A210:G210"/>
    <mergeCell ref="F211:H211"/>
    <mergeCell ref="F212:H212"/>
    <mergeCell ref="F213:H213"/>
    <mergeCell ref="A202:G202"/>
    <mergeCell ref="A203:G203"/>
    <mergeCell ref="A204:G204"/>
    <mergeCell ref="A205:G205"/>
    <mergeCell ref="A206:G206"/>
    <mergeCell ref="A207:G207"/>
    <mergeCell ref="A196:G196"/>
    <mergeCell ref="A197:G197"/>
    <mergeCell ref="A198:G198"/>
    <mergeCell ref="A199:G199"/>
    <mergeCell ref="A200:G200"/>
    <mergeCell ref="A201:G201"/>
    <mergeCell ref="A191:G191"/>
    <mergeCell ref="A192:G192"/>
    <mergeCell ref="A193:G193"/>
    <mergeCell ref="A194:G194"/>
    <mergeCell ref="A195:G195"/>
    <mergeCell ref="A182:B182"/>
    <mergeCell ref="C182:D182"/>
    <mergeCell ref="A183:B183"/>
    <mergeCell ref="C183:D183"/>
    <mergeCell ref="A184:B184"/>
    <mergeCell ref="A179:B179"/>
    <mergeCell ref="C179:D179"/>
    <mergeCell ref="A180:B180"/>
    <mergeCell ref="C180:D180"/>
    <mergeCell ref="A181:B181"/>
    <mergeCell ref="C181:D181"/>
    <mergeCell ref="A176:B176"/>
    <mergeCell ref="C176:D176"/>
    <mergeCell ref="A177:B177"/>
    <mergeCell ref="C177:D177"/>
    <mergeCell ref="A178:B178"/>
    <mergeCell ref="C178:D178"/>
    <mergeCell ref="A173:B173"/>
    <mergeCell ref="C173:D173"/>
    <mergeCell ref="A174:B174"/>
    <mergeCell ref="C174:D174"/>
    <mergeCell ref="A175:B175"/>
    <mergeCell ref="C175:D175"/>
    <mergeCell ref="F163:F165"/>
    <mergeCell ref="C166:D168"/>
    <mergeCell ref="F166:F168"/>
    <mergeCell ref="C169:D171"/>
    <mergeCell ref="F169:F171"/>
    <mergeCell ref="A172:B172"/>
    <mergeCell ref="C172:D172"/>
    <mergeCell ref="A152:G152"/>
    <mergeCell ref="A153:G153"/>
    <mergeCell ref="A154:G154"/>
    <mergeCell ref="A155:G155"/>
    <mergeCell ref="A157:B171"/>
    <mergeCell ref="C157:D159"/>
    <mergeCell ref="F157:F159"/>
    <mergeCell ref="C160:D162"/>
    <mergeCell ref="F160:F162"/>
    <mergeCell ref="C163:D165"/>
    <mergeCell ref="A146:E148"/>
    <mergeCell ref="F146:F148"/>
    <mergeCell ref="A149:B151"/>
    <mergeCell ref="C149:E149"/>
    <mergeCell ref="F149:G149"/>
    <mergeCell ref="C150:E150"/>
    <mergeCell ref="F150:G150"/>
    <mergeCell ref="C151:E151"/>
    <mergeCell ref="F151:G151"/>
    <mergeCell ref="A140:E142"/>
    <mergeCell ref="F140:F142"/>
    <mergeCell ref="A143:B145"/>
    <mergeCell ref="C143:E143"/>
    <mergeCell ref="F143:G143"/>
    <mergeCell ref="C144:E144"/>
    <mergeCell ref="F144:G144"/>
    <mergeCell ref="C145:E145"/>
    <mergeCell ref="F145:G145"/>
    <mergeCell ref="A134:E136"/>
    <mergeCell ref="F134:F136"/>
    <mergeCell ref="A137:B139"/>
    <mergeCell ref="C137:E137"/>
    <mergeCell ref="F137:G137"/>
    <mergeCell ref="C138:E138"/>
    <mergeCell ref="F138:G138"/>
    <mergeCell ref="C139:E139"/>
    <mergeCell ref="F139:G139"/>
    <mergeCell ref="A128:E130"/>
    <mergeCell ref="F128:F130"/>
    <mergeCell ref="A131:B133"/>
    <mergeCell ref="C131:E131"/>
    <mergeCell ref="C132:E132"/>
    <mergeCell ref="C133:E133"/>
    <mergeCell ref="A122:E124"/>
    <mergeCell ref="F122:F124"/>
    <mergeCell ref="A125:B127"/>
    <mergeCell ref="C125:E125"/>
    <mergeCell ref="C126:E126"/>
    <mergeCell ref="C127:E127"/>
    <mergeCell ref="A116:E118"/>
    <mergeCell ref="F116:F118"/>
    <mergeCell ref="A119:B121"/>
    <mergeCell ref="C119:E119"/>
    <mergeCell ref="C120:E120"/>
    <mergeCell ref="C121:E121"/>
    <mergeCell ref="A110:E112"/>
    <mergeCell ref="F110:F112"/>
    <mergeCell ref="A113:B115"/>
    <mergeCell ref="C113:E113"/>
    <mergeCell ref="C114:E114"/>
    <mergeCell ref="C115:E115"/>
    <mergeCell ref="A104:E106"/>
    <mergeCell ref="F104:F106"/>
    <mergeCell ref="A107:B109"/>
    <mergeCell ref="C107:E107"/>
    <mergeCell ref="F107:G107"/>
    <mergeCell ref="C108:E108"/>
    <mergeCell ref="F108:G108"/>
    <mergeCell ref="C109:E109"/>
    <mergeCell ref="F109:G109"/>
    <mergeCell ref="A97:E100"/>
    <mergeCell ref="F97:F100"/>
    <mergeCell ref="A101:B103"/>
    <mergeCell ref="C101:E101"/>
    <mergeCell ref="F101:G101"/>
    <mergeCell ref="C102:E102"/>
    <mergeCell ref="F102:G102"/>
    <mergeCell ref="C103:E103"/>
    <mergeCell ref="F103:G103"/>
    <mergeCell ref="A91:E93"/>
    <mergeCell ref="F91:F93"/>
    <mergeCell ref="A94:B96"/>
    <mergeCell ref="C94:E94"/>
    <mergeCell ref="F94:G94"/>
    <mergeCell ref="C95:E95"/>
    <mergeCell ref="F95:G95"/>
    <mergeCell ref="C96:E96"/>
    <mergeCell ref="F96:G96"/>
    <mergeCell ref="A84:E87"/>
    <mergeCell ref="F84:F87"/>
    <mergeCell ref="A88:B90"/>
    <mergeCell ref="C88:E88"/>
    <mergeCell ref="F88:G88"/>
    <mergeCell ref="C89:E89"/>
    <mergeCell ref="F89:G89"/>
    <mergeCell ref="C90:E90"/>
    <mergeCell ref="A78:E80"/>
    <mergeCell ref="F78:F80"/>
    <mergeCell ref="A81:B83"/>
    <mergeCell ref="C81:E81"/>
    <mergeCell ref="F81:G81"/>
    <mergeCell ref="C82:E82"/>
    <mergeCell ref="F82:G82"/>
    <mergeCell ref="C83:E83"/>
    <mergeCell ref="F83:G83"/>
    <mergeCell ref="F90:G90"/>
    <mergeCell ref="A72:E74"/>
    <mergeCell ref="F72:F74"/>
    <mergeCell ref="A75:B77"/>
    <mergeCell ref="C75:E75"/>
    <mergeCell ref="F75:G75"/>
    <mergeCell ref="C76:E76"/>
    <mergeCell ref="F76:G76"/>
    <mergeCell ref="C77:E77"/>
    <mergeCell ref="F77:G77"/>
    <mergeCell ref="A66:B66"/>
    <mergeCell ref="C66:D68"/>
    <mergeCell ref="F66:F68"/>
    <mergeCell ref="A68:B68"/>
    <mergeCell ref="A69:B71"/>
    <mergeCell ref="C69:E69"/>
    <mergeCell ref="F69:G69"/>
    <mergeCell ref="C70:E70"/>
    <mergeCell ref="F70:G70"/>
    <mergeCell ref="C71:E71"/>
    <mergeCell ref="F71:G71"/>
    <mergeCell ref="A63:B65"/>
    <mergeCell ref="C63:E63"/>
    <mergeCell ref="F63:G63"/>
    <mergeCell ref="C64:E64"/>
    <mergeCell ref="F64:G64"/>
    <mergeCell ref="C65:E65"/>
    <mergeCell ref="F65:G65"/>
    <mergeCell ref="C59:E59"/>
    <mergeCell ref="F59:G59"/>
    <mergeCell ref="A60:B60"/>
    <mergeCell ref="C60:D62"/>
    <mergeCell ref="F60:F62"/>
    <mergeCell ref="A62:B62"/>
    <mergeCell ref="A54:B54"/>
    <mergeCell ref="C54:D56"/>
    <mergeCell ref="F54:F56"/>
    <mergeCell ref="A56:B56"/>
    <mergeCell ref="A57:B59"/>
    <mergeCell ref="C57:E57"/>
    <mergeCell ref="F57:G57"/>
    <mergeCell ref="C58:E58"/>
    <mergeCell ref="F58:G58"/>
    <mergeCell ref="A48:B48"/>
    <mergeCell ref="C48:D50"/>
    <mergeCell ref="F48:F50"/>
    <mergeCell ref="A50:B50"/>
    <mergeCell ref="A51:B53"/>
    <mergeCell ref="C51:E51"/>
    <mergeCell ref="F51:G51"/>
    <mergeCell ref="C52:E52"/>
    <mergeCell ref="F52:G52"/>
    <mergeCell ref="C53:E53"/>
    <mergeCell ref="F53:G53"/>
    <mergeCell ref="A45:B47"/>
    <mergeCell ref="C45:E45"/>
    <mergeCell ref="F45:G45"/>
    <mergeCell ref="C46:E46"/>
    <mergeCell ref="F46:G46"/>
    <mergeCell ref="C47:E47"/>
    <mergeCell ref="F47:G47"/>
    <mergeCell ref="C41:E41"/>
    <mergeCell ref="F41:G41"/>
    <mergeCell ref="A42:B42"/>
    <mergeCell ref="C42:E44"/>
    <mergeCell ref="F42:F44"/>
    <mergeCell ref="A44:B44"/>
    <mergeCell ref="A36:B36"/>
    <mergeCell ref="C36:D38"/>
    <mergeCell ref="F36:F38"/>
    <mergeCell ref="A38:B38"/>
    <mergeCell ref="A39:B41"/>
    <mergeCell ref="C39:E39"/>
    <mergeCell ref="F39:G39"/>
    <mergeCell ref="C40:E40"/>
    <mergeCell ref="F40:G40"/>
    <mergeCell ref="A28:B28"/>
    <mergeCell ref="C28:E31"/>
    <mergeCell ref="A31:B31"/>
    <mergeCell ref="A32:B35"/>
    <mergeCell ref="C32:E33"/>
    <mergeCell ref="F32:G32"/>
    <mergeCell ref="F33:G33"/>
    <mergeCell ref="C34:E34"/>
    <mergeCell ref="F34:G34"/>
    <mergeCell ref="C35:E35"/>
    <mergeCell ref="F35:G35"/>
    <mergeCell ref="A22:E24"/>
    <mergeCell ref="F22:F24"/>
    <mergeCell ref="A25:B27"/>
    <mergeCell ref="C25:E25"/>
    <mergeCell ref="F25:G25"/>
    <mergeCell ref="C26:E26"/>
    <mergeCell ref="F26:G26"/>
    <mergeCell ref="C27:E27"/>
    <mergeCell ref="F27:G27"/>
    <mergeCell ref="A16:E18"/>
    <mergeCell ref="F16:F18"/>
    <mergeCell ref="A19:B21"/>
    <mergeCell ref="C19:E19"/>
    <mergeCell ref="F19:G19"/>
    <mergeCell ref="C20:E20"/>
    <mergeCell ref="F20:G20"/>
    <mergeCell ref="C21:E21"/>
    <mergeCell ref="F21:G21"/>
    <mergeCell ref="A10:E12"/>
    <mergeCell ref="F10:F12"/>
    <mergeCell ref="A13:B15"/>
    <mergeCell ref="C13:E13"/>
    <mergeCell ref="F13:G13"/>
    <mergeCell ref="C14:E14"/>
    <mergeCell ref="F14:G14"/>
    <mergeCell ref="C15:E15"/>
    <mergeCell ref="F15:G15"/>
    <mergeCell ref="BH4:BH5"/>
    <mergeCell ref="BI4:BI5"/>
    <mergeCell ref="R5:V5"/>
    <mergeCell ref="X5:AB5"/>
    <mergeCell ref="AV6:AW6"/>
    <mergeCell ref="A8:E9"/>
    <mergeCell ref="F8:F9"/>
    <mergeCell ref="AD4:AE5"/>
    <mergeCell ref="AF4:AG5"/>
    <mergeCell ref="AH4:AI5"/>
    <mergeCell ref="BE4:BE5"/>
    <mergeCell ref="BF4:BF5"/>
    <mergeCell ref="BG4:BG5"/>
    <mergeCell ref="C3:E3"/>
    <mergeCell ref="AD3:AE3"/>
    <mergeCell ref="AF3:AG3"/>
    <mergeCell ref="AH3:AI3"/>
    <mergeCell ref="A4:A5"/>
    <mergeCell ref="B4:B5"/>
    <mergeCell ref="C4:E5"/>
    <mergeCell ref="K4:O5"/>
    <mergeCell ref="R4:V4"/>
    <mergeCell ref="X4:AB4"/>
  </mergeCells>
  <phoneticPr fontId="3"/>
  <printOptions horizontalCentered="1" verticalCentered="1"/>
  <pageMargins left="0" right="0" top="0" bottom="0" header="0" footer="0"/>
  <pageSetup paperSize="9" scale="31" firstPageNumber="429496319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81FB-EA5C-4BE3-AC46-54F0E9DB71FE}">
  <sheetPr codeName="Sheet5"/>
  <dimension ref="B7:AG19"/>
  <sheetViews>
    <sheetView workbookViewId="0">
      <selection activeCell="D46" sqref="D46"/>
    </sheetView>
  </sheetViews>
  <sheetFormatPr defaultRowHeight="13.2"/>
  <sheetData>
    <row r="7" spans="2:27">
      <c r="C7" t="s">
        <v>273</v>
      </c>
      <c r="D7">
        <v>70</v>
      </c>
      <c r="E7">
        <v>70</v>
      </c>
      <c r="F7">
        <v>70</v>
      </c>
      <c r="G7">
        <v>70</v>
      </c>
      <c r="H7">
        <v>70</v>
      </c>
      <c r="I7">
        <v>70</v>
      </c>
      <c r="J7">
        <v>53</v>
      </c>
      <c r="K7">
        <v>63</v>
      </c>
      <c r="L7">
        <v>63</v>
      </c>
      <c r="M7">
        <v>63</v>
      </c>
      <c r="N7">
        <v>65</v>
      </c>
      <c r="O7">
        <v>83</v>
      </c>
      <c r="P7">
        <v>65</v>
      </c>
      <c r="Q7">
        <v>66</v>
      </c>
      <c r="R7">
        <v>72</v>
      </c>
      <c r="S7">
        <v>58</v>
      </c>
      <c r="T7">
        <v>79</v>
      </c>
      <c r="U7">
        <v>71</v>
      </c>
      <c r="V7">
        <v>42</v>
      </c>
      <c r="W7">
        <v>67</v>
      </c>
      <c r="X7">
        <v>42</v>
      </c>
      <c r="Y7">
        <v>42</v>
      </c>
    </row>
    <row r="8" spans="2:27">
      <c r="C8" t="s">
        <v>274</v>
      </c>
      <c r="D8">
        <v>60</v>
      </c>
      <c r="E8">
        <v>60</v>
      </c>
      <c r="F8">
        <v>60</v>
      </c>
      <c r="G8">
        <v>59</v>
      </c>
      <c r="H8">
        <v>51</v>
      </c>
      <c r="I8">
        <v>50</v>
      </c>
      <c r="J8">
        <v>49</v>
      </c>
      <c r="K8">
        <v>49</v>
      </c>
      <c r="L8">
        <v>53</v>
      </c>
      <c r="M8">
        <v>50</v>
      </c>
      <c r="N8">
        <v>53</v>
      </c>
      <c r="O8">
        <v>60</v>
      </c>
      <c r="P8">
        <v>60</v>
      </c>
      <c r="Q8">
        <v>59</v>
      </c>
      <c r="R8">
        <v>54</v>
      </c>
      <c r="S8">
        <v>74</v>
      </c>
      <c r="T8">
        <v>30</v>
      </c>
      <c r="U8">
        <v>30</v>
      </c>
      <c r="V8">
        <v>49</v>
      </c>
      <c r="W8">
        <v>60</v>
      </c>
      <c r="X8">
        <v>51</v>
      </c>
      <c r="Y8">
        <v>48</v>
      </c>
    </row>
    <row r="9" spans="2:27">
      <c r="C9" t="s">
        <v>239</v>
      </c>
      <c r="D9">
        <f>SUM(D7:D8)</f>
        <v>130</v>
      </c>
      <c r="E9">
        <f t="shared" ref="E9:W9" si="0">SUM(E7:E8)</f>
        <v>130</v>
      </c>
      <c r="F9">
        <f t="shared" si="0"/>
        <v>130</v>
      </c>
      <c r="G9">
        <f t="shared" si="0"/>
        <v>129</v>
      </c>
      <c r="H9">
        <f t="shared" si="0"/>
        <v>121</v>
      </c>
      <c r="I9">
        <f t="shared" si="0"/>
        <v>120</v>
      </c>
      <c r="J9">
        <f t="shared" si="0"/>
        <v>102</v>
      </c>
      <c r="K9">
        <f t="shared" si="0"/>
        <v>112</v>
      </c>
      <c r="L9">
        <f t="shared" si="0"/>
        <v>116</v>
      </c>
      <c r="M9">
        <f t="shared" si="0"/>
        <v>113</v>
      </c>
      <c r="N9">
        <f t="shared" si="0"/>
        <v>118</v>
      </c>
      <c r="O9">
        <f t="shared" si="0"/>
        <v>143</v>
      </c>
      <c r="P9">
        <f t="shared" si="0"/>
        <v>125</v>
      </c>
      <c r="Q9">
        <f t="shared" si="0"/>
        <v>125</v>
      </c>
      <c r="R9">
        <f t="shared" si="0"/>
        <v>126</v>
      </c>
      <c r="S9">
        <f t="shared" si="0"/>
        <v>132</v>
      </c>
      <c r="T9">
        <f t="shared" si="0"/>
        <v>109</v>
      </c>
      <c r="U9">
        <f t="shared" si="0"/>
        <v>101</v>
      </c>
      <c r="V9">
        <f t="shared" si="0"/>
        <v>91</v>
      </c>
      <c r="W9">
        <f t="shared" si="0"/>
        <v>127</v>
      </c>
      <c r="X9">
        <f>SUM(X7:X8)</f>
        <v>93</v>
      </c>
      <c r="Y9">
        <f>SUM(Y7:Y8)</f>
        <v>90</v>
      </c>
    </row>
    <row r="13" spans="2:27">
      <c r="B13" t="s">
        <v>243</v>
      </c>
      <c r="C13" t="s">
        <v>106</v>
      </c>
      <c r="D13">
        <v>160</v>
      </c>
      <c r="E13">
        <v>143</v>
      </c>
      <c r="F13">
        <v>0</v>
      </c>
      <c r="G13">
        <v>132</v>
      </c>
      <c r="H13">
        <v>146</v>
      </c>
      <c r="I13">
        <v>131</v>
      </c>
      <c r="J13">
        <v>173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47</v>
      </c>
      <c r="V13">
        <v>80</v>
      </c>
      <c r="W13">
        <v>128</v>
      </c>
      <c r="X13">
        <v>108</v>
      </c>
      <c r="Y13">
        <v>122</v>
      </c>
    </row>
    <row r="14" spans="2:27">
      <c r="C14" t="s">
        <v>242</v>
      </c>
      <c r="D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161</v>
      </c>
      <c r="L14">
        <v>188</v>
      </c>
      <c r="M14">
        <v>140</v>
      </c>
      <c r="N14">
        <v>140</v>
      </c>
      <c r="O14">
        <v>133</v>
      </c>
      <c r="P14">
        <v>135</v>
      </c>
      <c r="Q14">
        <v>0</v>
      </c>
      <c r="R14">
        <v>126</v>
      </c>
      <c r="S14">
        <v>117</v>
      </c>
      <c r="T14">
        <v>124</v>
      </c>
      <c r="U14">
        <v>30</v>
      </c>
      <c r="V14">
        <v>0</v>
      </c>
      <c r="W14">
        <v>0</v>
      </c>
      <c r="X14">
        <v>0</v>
      </c>
      <c r="Y14">
        <v>0</v>
      </c>
    </row>
    <row r="15" spans="2:27">
      <c r="C15" t="s">
        <v>239</v>
      </c>
      <c r="D15">
        <f t="shared" ref="D15:AA15" si="1">SUM(D13:D14)</f>
        <v>169</v>
      </c>
      <c r="E15">
        <f t="shared" si="1"/>
        <v>143</v>
      </c>
      <c r="F15">
        <f t="shared" si="1"/>
        <v>0</v>
      </c>
      <c r="G15">
        <f t="shared" si="1"/>
        <v>132</v>
      </c>
      <c r="H15">
        <f t="shared" si="1"/>
        <v>146</v>
      </c>
      <c r="I15">
        <f t="shared" si="1"/>
        <v>131</v>
      </c>
      <c r="J15">
        <f t="shared" si="1"/>
        <v>173</v>
      </c>
      <c r="K15">
        <f t="shared" si="1"/>
        <v>161</v>
      </c>
      <c r="L15">
        <f t="shared" si="1"/>
        <v>188</v>
      </c>
      <c r="M15">
        <f t="shared" si="1"/>
        <v>140</v>
      </c>
      <c r="N15">
        <f t="shared" si="1"/>
        <v>140</v>
      </c>
      <c r="O15">
        <f t="shared" si="1"/>
        <v>133</v>
      </c>
      <c r="P15">
        <f t="shared" si="1"/>
        <v>135</v>
      </c>
      <c r="Q15">
        <f t="shared" si="1"/>
        <v>0</v>
      </c>
      <c r="R15">
        <f t="shared" si="1"/>
        <v>126</v>
      </c>
      <c r="S15">
        <f t="shared" si="1"/>
        <v>117</v>
      </c>
      <c r="T15">
        <f t="shared" si="1"/>
        <v>124</v>
      </c>
      <c r="U15">
        <f t="shared" si="1"/>
        <v>77</v>
      </c>
      <c r="V15">
        <f t="shared" si="1"/>
        <v>80</v>
      </c>
      <c r="W15">
        <f t="shared" si="1"/>
        <v>128</v>
      </c>
      <c r="X15">
        <f t="shared" si="1"/>
        <v>108</v>
      </c>
      <c r="Y15">
        <f t="shared" si="1"/>
        <v>122</v>
      </c>
      <c r="Z15">
        <f t="shared" si="1"/>
        <v>0</v>
      </c>
      <c r="AA15">
        <f t="shared" si="1"/>
        <v>0</v>
      </c>
    </row>
    <row r="17" spans="3:33">
      <c r="C17" t="s">
        <v>106</v>
      </c>
      <c r="D17">
        <v>160</v>
      </c>
      <c r="E17">
        <v>143</v>
      </c>
      <c r="F17">
        <v>123</v>
      </c>
      <c r="G17">
        <v>82</v>
      </c>
      <c r="H17">
        <v>146</v>
      </c>
      <c r="I17">
        <v>131</v>
      </c>
      <c r="J17">
        <v>100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87</v>
      </c>
      <c r="V17">
        <v>80</v>
      </c>
      <c r="W17">
        <v>88</v>
      </c>
      <c r="X17">
        <v>108</v>
      </c>
      <c r="Y17">
        <v>122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</row>
    <row r="18" spans="3:33">
      <c r="C18" t="s">
        <v>242</v>
      </c>
      <c r="D18">
        <v>9</v>
      </c>
      <c r="E18">
        <v>80</v>
      </c>
      <c r="F18">
        <v>0</v>
      </c>
      <c r="G18">
        <v>0</v>
      </c>
      <c r="H18">
        <v>0</v>
      </c>
      <c r="I18">
        <v>0</v>
      </c>
      <c r="J18">
        <v>0</v>
      </c>
      <c r="K18">
        <v>141</v>
      </c>
      <c r="L18">
        <v>148</v>
      </c>
      <c r="M18">
        <v>120</v>
      </c>
      <c r="N18">
        <v>140</v>
      </c>
      <c r="O18">
        <v>133</v>
      </c>
      <c r="P18">
        <v>135</v>
      </c>
      <c r="Q18">
        <v>0</v>
      </c>
      <c r="R18">
        <v>126</v>
      </c>
      <c r="S18">
        <v>117</v>
      </c>
      <c r="T18">
        <v>124</v>
      </c>
      <c r="U18">
        <v>30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3:33">
      <c r="C19" t="s">
        <v>239</v>
      </c>
      <c r="D19">
        <f t="shared" ref="D19:AA19" si="2">SUM(D17:D18)</f>
        <v>169</v>
      </c>
      <c r="E19">
        <f t="shared" si="2"/>
        <v>223</v>
      </c>
      <c r="F19">
        <f t="shared" si="2"/>
        <v>123</v>
      </c>
      <c r="G19">
        <f t="shared" si="2"/>
        <v>82</v>
      </c>
      <c r="H19">
        <f t="shared" si="2"/>
        <v>146</v>
      </c>
      <c r="I19">
        <f t="shared" si="2"/>
        <v>131</v>
      </c>
      <c r="J19">
        <f t="shared" si="2"/>
        <v>100</v>
      </c>
      <c r="K19">
        <f t="shared" si="2"/>
        <v>141</v>
      </c>
      <c r="L19">
        <f t="shared" si="2"/>
        <v>148</v>
      </c>
      <c r="M19">
        <f t="shared" si="2"/>
        <v>120</v>
      </c>
      <c r="N19">
        <f t="shared" si="2"/>
        <v>140</v>
      </c>
      <c r="O19">
        <f t="shared" si="2"/>
        <v>133</v>
      </c>
      <c r="P19">
        <f t="shared" si="2"/>
        <v>135</v>
      </c>
      <c r="Q19">
        <f t="shared" si="2"/>
        <v>0</v>
      </c>
      <c r="R19">
        <f t="shared" si="2"/>
        <v>126</v>
      </c>
      <c r="S19">
        <f t="shared" si="2"/>
        <v>117</v>
      </c>
      <c r="T19">
        <f t="shared" si="2"/>
        <v>124</v>
      </c>
      <c r="U19">
        <f t="shared" si="2"/>
        <v>117</v>
      </c>
      <c r="V19">
        <f t="shared" si="2"/>
        <v>80</v>
      </c>
      <c r="W19">
        <f t="shared" si="2"/>
        <v>88</v>
      </c>
      <c r="X19">
        <f t="shared" si="2"/>
        <v>108</v>
      </c>
      <c r="Y19">
        <f t="shared" si="2"/>
        <v>122</v>
      </c>
      <c r="Z19">
        <f t="shared" si="2"/>
        <v>0</v>
      </c>
      <c r="AA19">
        <f t="shared" si="2"/>
        <v>0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A6AD9-92E7-4D9D-8CD1-97164F58EF3D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customXml/itemProps2.xml><?xml version="1.0" encoding="utf-8"?>
<ds:datastoreItem xmlns:ds="http://schemas.openxmlformats.org/officeDocument/2006/customXml" ds:itemID="{2015646D-F140-42AD-A7AA-5BF96D613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820851-A131-4FD5-83C5-80D692A439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FWL</vt:lpstr>
      <vt:lpstr>FWL (部品計算用)</vt:lpstr>
      <vt:lpstr>SUB </vt:lpstr>
      <vt:lpstr>COM</vt:lpstr>
      <vt:lpstr>Sheet1</vt:lpstr>
      <vt:lpstr>COM!Print_Area</vt:lpstr>
      <vt:lpstr>FWL!Print_Area</vt:lpstr>
      <vt:lpstr>'FWL (部品計算用)'!Print_Area</vt:lpstr>
      <vt:lpstr>'SUB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yoichiro_kawano@jp.honda</dc:creator>
  <cp:keywords>SecrecyB; A.01.0010; HM</cp:keywords>
  <cp:lastModifiedBy>REIA NAKAMURA (中村 玲愛)</cp:lastModifiedBy>
  <cp:lastPrinted>2025-05-07T05:27:49Z</cp:lastPrinted>
  <dcterms:created xsi:type="dcterms:W3CDTF">2022-01-20T00:28:12Z</dcterms:created>
  <dcterms:modified xsi:type="dcterms:W3CDTF">2025-10-22T00:34:51Z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